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20" windowWidth="12120" windowHeight="7680" tabRatio="934"/>
  </bookViews>
  <sheets>
    <sheet name="First-Page" sheetId="110" r:id="rId1"/>
    <sheet name="Contents" sheetId="140" r:id="rId2"/>
    <sheet name="Sheet1" sheetId="134" r:id="rId3"/>
    <sheet name="AT-1-Gen_Info " sheetId="56" r:id="rId4"/>
    <sheet name="AT-2-S1 BUDGET" sheetId="96" r:id="rId5"/>
    <sheet name="AT_2A_fundflow" sheetId="99" r:id="rId6"/>
    <sheet name="AT-3" sheetId="100" r:id="rId7"/>
    <sheet name="AT3A_cvrg(Insti)_PY" sheetId="1" r:id="rId8"/>
    <sheet name="AT3B_cvrg(Insti)_UPY " sheetId="58" r:id="rId9"/>
    <sheet name="AT3C_cvrg(Insti)_UPY " sheetId="59" r:id="rId10"/>
    <sheet name="enrolment vs availed_PY" sheetId="60" r:id="rId11"/>
    <sheet name="enrolment vs availed_UPY" sheetId="47" r:id="rId12"/>
    <sheet name="AT-4B" sheetId="141" r:id="rId13"/>
    <sheet name="T5_PLAN_vs_PRFM" sheetId="4" r:id="rId14"/>
    <sheet name="T5A_PLAN_vs_PRFM " sheetId="111" r:id="rId15"/>
    <sheet name="T5B_PLAN_vs_PRFM  (2)" sheetId="127" r:id="rId16"/>
    <sheet name="T5C_Drought_PLAN_vs_PRFM " sheetId="113" r:id="rId17"/>
    <sheet name="T5D_Drought_PLAN_vs_PRFM  " sheetId="112" r:id="rId18"/>
    <sheet name="T6_FG_py_Utlsn" sheetId="5" r:id="rId19"/>
    <sheet name="T6A_FG_Upy_Utlsn " sheetId="74" r:id="rId20"/>
    <sheet name="T6B_Pay_FG_FCI_Pry" sheetId="86" r:id="rId21"/>
    <sheet name="T6C_Coarse_Grain" sheetId="128" r:id="rId22"/>
    <sheet name="T7_CC_PY_Utlsn" sheetId="7" r:id="rId23"/>
    <sheet name="T7ACC_UPY_Utlsn " sheetId="75" r:id="rId24"/>
    <sheet name="AT-8_Hon_CCH_Pry" sheetId="88" r:id="rId25"/>
    <sheet name="AT-8A_Hon_CCH_UPry" sheetId="114" r:id="rId26"/>
    <sheet name="AT9_TA" sheetId="13" r:id="rId27"/>
    <sheet name="AT10_MME" sheetId="14" r:id="rId28"/>
    <sheet name="AT10A_" sheetId="138" r:id="rId29"/>
    <sheet name="AT-10 B" sheetId="121" r:id="rId30"/>
    <sheet name="AT-10 C" sheetId="123" r:id="rId31"/>
    <sheet name="AT-10D" sheetId="102" r:id="rId32"/>
    <sheet name="AT-10 E" sheetId="142" r:id="rId33"/>
    <sheet name="AT-10 F DRINKING WATER" sheetId="151" r:id="rId34"/>
    <sheet name="AT11_KS Year wise" sheetId="115" r:id="rId35"/>
    <sheet name="AT11A_KS-District wise" sheetId="16" r:id="rId36"/>
    <sheet name="AT12_KD-New" sheetId="26" r:id="rId37"/>
    <sheet name="AT12A_KD-Replacement" sheetId="117" r:id="rId38"/>
    <sheet name="Mode of cooking" sheetId="103" r:id="rId39"/>
    <sheet name="AT-14" sheetId="124" r:id="rId40"/>
    <sheet name="AT-14 A" sheetId="135" r:id="rId41"/>
    <sheet name="AT-15" sheetId="132" r:id="rId42"/>
    <sheet name="AT-16" sheetId="133" r:id="rId43"/>
    <sheet name="AT_17_Coverage-RBSK " sheetId="93" r:id="rId44"/>
    <sheet name="AT18_Details_Community " sheetId="66" r:id="rId45"/>
    <sheet name="AT_19_Impl_Agency" sheetId="84" r:id="rId46"/>
    <sheet name="AT_20_CentralCookingagency " sheetId="119" r:id="rId47"/>
    <sheet name="AT-21" sheetId="105" r:id="rId48"/>
    <sheet name="AT-22" sheetId="108" r:id="rId49"/>
    <sheet name="AT-23 MIS" sheetId="101" r:id="rId50"/>
    <sheet name="AT-23A _AMS" sheetId="139" r:id="rId51"/>
    <sheet name="AT-24" sheetId="104" r:id="rId52"/>
    <sheet name="AT-25" sheetId="109" r:id="rId53"/>
    <sheet name="Sheet1 (2)" sheetId="137" r:id="rId54"/>
    <sheet name="AT26_NoWD" sheetId="27" r:id="rId55"/>
    <sheet name="AT26A_NoWD" sheetId="28" r:id="rId56"/>
    <sheet name="AT27_Req_FG_CA_Pry" sheetId="29" r:id="rId57"/>
    <sheet name="AT27A_Req_FG_CA_U Pry " sheetId="144" r:id="rId58"/>
    <sheet name="AT27B_Req_FG_CA_N CLP" sheetId="145" r:id="rId59"/>
    <sheet name="AT27C_Req_FG_Drought -Pry " sheetId="146" r:id="rId60"/>
    <sheet name="AT27D_Req_FG_Drought -UPry " sheetId="147" r:id="rId61"/>
    <sheet name="AT_28_RqmtKitchen" sheetId="62" r:id="rId62"/>
    <sheet name="AT-28A_RqmtPlinthArea" sheetId="78" r:id="rId63"/>
    <sheet name="AT29_K_D" sheetId="72" r:id="rId64"/>
    <sheet name="AT-30_Cook-cum-Helper" sheetId="65" r:id="rId65"/>
    <sheet name="AT_31_Budget_provision " sheetId="98" r:id="rId66"/>
    <sheet name="AT32_Drought Pry Util" sheetId="148" r:id="rId67"/>
    <sheet name="AT-32A Drought UPry Util" sheetId="149" r:id="rId68"/>
    <sheet name="Sheet2" sheetId="150" r:id="rId69"/>
  </sheets>
  <definedNames>
    <definedName name="_xlnm.Print_Area" localSheetId="43">'AT_17_Coverage-RBSK '!$A$1:$L$33</definedName>
    <definedName name="_xlnm.Print_Area" localSheetId="45">AT_19_Impl_Agency!$A$1:$M$36</definedName>
    <definedName name="_xlnm.Print_Area" localSheetId="46">'AT_20_CentralCookingagency '!$A$1:$N$35</definedName>
    <definedName name="_xlnm.Print_Area" localSheetId="61">AT_28_RqmtKitchen!$A$1:$T$37</definedName>
    <definedName name="_xlnm.Print_Area" localSheetId="5">AT_2A_fundflow!$A$1:$V$30</definedName>
    <definedName name="_xlnm.Print_Area" localSheetId="65">'AT_31_Budget_provision '!$A$1:$W$33</definedName>
    <definedName name="_xlnm.Print_Area" localSheetId="29">'AT-10 B'!$A$1:$J$30</definedName>
    <definedName name="_xlnm.Print_Area" localSheetId="30">'AT-10 C'!$A$1:$K$29</definedName>
    <definedName name="_xlnm.Print_Area" localSheetId="32">'AT-10 E'!$A$1:$G$30</definedName>
    <definedName name="_xlnm.Print_Area" localSheetId="33">'AT-10 F DRINKING WATER'!$A$1:$O$29</definedName>
    <definedName name="_xlnm.Print_Area" localSheetId="27">AT10_MME!$A$1:$I$39</definedName>
    <definedName name="_xlnm.Print_Area" localSheetId="28">AT10A_!$A$1:$E$34</definedName>
    <definedName name="_xlnm.Print_Area" localSheetId="31">'AT-10D'!$A$1:$K$39</definedName>
    <definedName name="_xlnm.Print_Area" localSheetId="34">'AT11_KS Year wise'!$A$1:$L$35</definedName>
    <definedName name="_xlnm.Print_Area" localSheetId="35">'AT11A_KS-District wise'!$A$1:$L$37</definedName>
    <definedName name="_xlnm.Print_Area" localSheetId="36">'AT12_KD-New'!$A$1:$L$38</definedName>
    <definedName name="_xlnm.Print_Area" localSheetId="37">'AT12A_KD-Replacement'!$A$1:$L$36</definedName>
    <definedName name="_xlnm.Print_Area" localSheetId="39">'AT-14'!$A$1:$Q$27</definedName>
    <definedName name="_xlnm.Print_Area" localSheetId="40">'AT-14 A'!$A$1:$J$33</definedName>
    <definedName name="_xlnm.Print_Area" localSheetId="41">'AT-15'!$A$1:$M$30</definedName>
    <definedName name="_xlnm.Print_Area" localSheetId="42">'AT-16'!$A$1:$N$30</definedName>
    <definedName name="_xlnm.Print_Area" localSheetId="44">'AT18_Details_Community '!$A$1:$H$37</definedName>
    <definedName name="_xlnm.Print_Area" localSheetId="3">'AT-1-Gen_Info '!$A$1:$T$55</definedName>
    <definedName name="_xlnm.Print_Area" localSheetId="47">'AT-21'!$A$1:$N$33</definedName>
    <definedName name="_xlnm.Print_Area" localSheetId="48">'AT-22'!$A$1:$S$36</definedName>
    <definedName name="_xlnm.Print_Area" localSheetId="49">'AT-23 MIS'!$A$1:$P$37</definedName>
    <definedName name="_xlnm.Print_Area" localSheetId="51">'AT-24'!$A$1:$P$36</definedName>
    <definedName name="_xlnm.Print_Area" localSheetId="54">AT26_NoWD!$A$1:$L$31</definedName>
    <definedName name="_xlnm.Print_Area" localSheetId="55">AT26A_NoWD!$A$1:$K$32</definedName>
    <definedName name="_xlnm.Print_Area" localSheetId="56">AT27_Req_FG_CA_Pry!$A$1:$R$32</definedName>
    <definedName name="_xlnm.Print_Area" localSheetId="57">'AT27A_Req_FG_CA_U Pry '!$A$1:$R$32</definedName>
    <definedName name="_xlnm.Print_Area" localSheetId="58">'AT27B_Req_FG_CA_N CLP'!$A$1:$N$22</definedName>
    <definedName name="_xlnm.Print_Area" localSheetId="59">'AT27C_Req_FG_Drought -Pry '!$A$1:$N$31</definedName>
    <definedName name="_xlnm.Print_Area" localSheetId="60">'AT27D_Req_FG_Drought -UPry '!$A$1:$N$31</definedName>
    <definedName name="_xlnm.Print_Area" localSheetId="62">'AT-28A_RqmtPlinthArea'!$A$1:$T$35</definedName>
    <definedName name="_xlnm.Print_Area" localSheetId="63">AT29_K_D!$A$1:$AH$33</definedName>
    <definedName name="_xlnm.Print_Area" localSheetId="4">'AT-2-S1 BUDGET'!$A$1:$V$39</definedName>
    <definedName name="_xlnm.Print_Area" localSheetId="6">'AT-3'!$A$1:$H$33</definedName>
    <definedName name="_xlnm.Print_Area" localSheetId="64">'AT-30_Cook-cum-Helper'!$A$1:$L$31</definedName>
    <definedName name="_xlnm.Print_Area" localSheetId="66">'AT32_Drought Pry Util'!$A$1:$L$33</definedName>
    <definedName name="_xlnm.Print_Area" localSheetId="67">'AT-32A Drought UPry Util'!$A$1:$L$36</definedName>
    <definedName name="_xlnm.Print_Area" localSheetId="7">'AT3A_cvrg(Insti)_PY'!$A$1:$O$39</definedName>
    <definedName name="_xlnm.Print_Area" localSheetId="8">'AT3B_cvrg(Insti)_UPY '!$A$1:$N$38</definedName>
    <definedName name="_xlnm.Print_Area" localSheetId="9">'AT3C_cvrg(Insti)_UPY '!$A$1:$P$42</definedName>
    <definedName name="_xlnm.Print_Area" localSheetId="12">'AT-4B'!$A$1:$H$28</definedName>
    <definedName name="_xlnm.Print_Area" localSheetId="24">'AT-8_Hon_CCH_Pry'!$A$1:$V$37</definedName>
    <definedName name="_xlnm.Print_Area" localSheetId="25">'AT-8A_Hon_CCH_UPry'!$A$1:$V$36</definedName>
    <definedName name="_xlnm.Print_Area" localSheetId="26">AT9_TA!$A$1:$J$36</definedName>
    <definedName name="_xlnm.Print_Area" localSheetId="1">Contents!$A$1:$D$66</definedName>
    <definedName name="_xlnm.Print_Area" localSheetId="10">'enrolment vs availed_PY'!$A$1:$Q$35</definedName>
    <definedName name="_xlnm.Print_Area" localSheetId="11">'enrolment vs availed_UPY'!$A$1:$S$33</definedName>
    <definedName name="_xlnm.Print_Area" localSheetId="0">'First-Page'!$A$4:$O$28</definedName>
    <definedName name="_xlnm.Print_Area" localSheetId="38">'Mode of cooking'!$A$1:$I$33</definedName>
    <definedName name="_xlnm.Print_Area" localSheetId="2">Sheet1!$A$1:$I$27</definedName>
    <definedName name="_xlnm.Print_Area" localSheetId="53">'Sheet1 (2)'!$A$1:$J$24</definedName>
    <definedName name="_xlnm.Print_Area" localSheetId="13">T5_PLAN_vs_PRFM!$A$1:$J$31</definedName>
    <definedName name="_xlnm.Print_Area" localSheetId="14">'T5A_PLAN_vs_PRFM '!$A$1:$J$31</definedName>
    <definedName name="_xlnm.Print_Area" localSheetId="15">'T5B_PLAN_vs_PRFM  (2)'!$A$1:$J$22</definedName>
    <definedName name="_xlnm.Print_Area" localSheetId="16">'T5C_Drought_PLAN_vs_PRFM '!$A$1:$J$31</definedName>
    <definedName name="_xlnm.Print_Area" localSheetId="17">'T5D_Drought_PLAN_vs_PRFM  '!$A$1:$J$31</definedName>
    <definedName name="_xlnm.Print_Area" localSheetId="18">T6_FG_py_Utlsn!$A$1:$L$31</definedName>
    <definedName name="_xlnm.Print_Area" localSheetId="19">'T6A_FG_Upy_Utlsn '!$A$1:$M$33</definedName>
    <definedName name="_xlnm.Print_Area" localSheetId="20">T6B_Pay_FG_FCI_Pry!$A$1:$M$33</definedName>
    <definedName name="_xlnm.Print_Area" localSheetId="21">T6C_Coarse_Grain!$A$1:$N$33</definedName>
    <definedName name="_xlnm.Print_Area" localSheetId="22">T7_CC_PY_Utlsn!$A$1:$R$36</definedName>
    <definedName name="_xlnm.Print_Area" localSheetId="23">'T7ACC_UPY_Utlsn '!$A$1:$Q$33</definedName>
  </definedNames>
  <calcPr calcId="124519"/>
</workbook>
</file>

<file path=xl/calcChain.xml><?xml version="1.0" encoding="utf-8"?>
<calcChain xmlns="http://schemas.openxmlformats.org/spreadsheetml/2006/main">
  <c r="E24" i="138"/>
  <c r="N23" i="101"/>
  <c r="O23"/>
  <c r="P23"/>
  <c r="F23" i="26"/>
  <c r="E23"/>
  <c r="D23"/>
  <c r="C23"/>
  <c r="F23" i="117"/>
  <c r="E23"/>
  <c r="C23"/>
  <c r="F23" i="93" l="1"/>
  <c r="D23"/>
  <c r="E23" i="66"/>
  <c r="C23" l="1"/>
  <c r="C22" i="60" l="1"/>
  <c r="W23" i="98"/>
  <c r="T23"/>
  <c r="Q23"/>
  <c r="N23"/>
  <c r="K23"/>
  <c r="H23"/>
  <c r="E23"/>
  <c r="W22"/>
  <c r="T22"/>
  <c r="K22"/>
  <c r="W21"/>
  <c r="T21"/>
  <c r="K21"/>
  <c r="W19"/>
  <c r="T19"/>
  <c r="K19"/>
  <c r="W18"/>
  <c r="T18"/>
  <c r="K18"/>
  <c r="W17"/>
  <c r="T17"/>
  <c r="K17"/>
  <c r="W16"/>
  <c r="T16"/>
  <c r="K16"/>
  <c r="W15"/>
  <c r="T15"/>
  <c r="K15"/>
  <c r="K22" i="65"/>
  <c r="J22"/>
  <c r="I22"/>
  <c r="H22"/>
  <c r="G22"/>
  <c r="F22"/>
  <c r="E22"/>
  <c r="D22"/>
  <c r="C22"/>
  <c r="K21"/>
  <c r="J21"/>
  <c r="F21"/>
  <c r="K20"/>
  <c r="J20"/>
  <c r="F20"/>
  <c r="K19"/>
  <c r="J19"/>
  <c r="F19"/>
  <c r="K18"/>
  <c r="J18"/>
  <c r="F18"/>
  <c r="K17"/>
  <c r="J17"/>
  <c r="F17"/>
  <c r="K16"/>
  <c r="J16"/>
  <c r="F16"/>
  <c r="K15"/>
  <c r="J15"/>
  <c r="F15"/>
  <c r="K14"/>
  <c r="J14"/>
  <c r="F14"/>
  <c r="K13"/>
  <c r="J13"/>
  <c r="F13"/>
  <c r="K12"/>
  <c r="J12"/>
  <c r="F12"/>
  <c r="K11"/>
  <c r="J11"/>
  <c r="F11"/>
  <c r="AF22" i="72"/>
  <c r="AA22"/>
  <c r="Z22"/>
  <c r="X22"/>
  <c r="U22"/>
  <c r="H22"/>
  <c r="F22"/>
  <c r="AF11"/>
  <c r="H11"/>
  <c r="S22" i="78"/>
  <c r="J22"/>
  <c r="H22"/>
  <c r="G22"/>
  <c r="J21"/>
  <c r="G21"/>
  <c r="J20"/>
  <c r="G20"/>
  <c r="J19"/>
  <c r="G19"/>
  <c r="J18"/>
  <c r="G18"/>
  <c r="J17"/>
  <c r="J16"/>
  <c r="G16"/>
  <c r="J15"/>
  <c r="G15"/>
  <c r="J14"/>
  <c r="J13"/>
  <c r="G13"/>
  <c r="J12"/>
  <c r="G12"/>
  <c r="J11"/>
  <c r="G11"/>
  <c r="Q22" i="62"/>
  <c r="P22"/>
  <c r="O22"/>
  <c r="M22"/>
  <c r="L22"/>
  <c r="K22"/>
  <c r="J11" i="145"/>
  <c r="F11"/>
  <c r="N22" i="144"/>
  <c r="J22"/>
  <c r="G22"/>
  <c r="F22"/>
  <c r="C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J22" i="29"/>
  <c r="G22"/>
  <c r="C22"/>
  <c r="M21"/>
  <c r="J21"/>
  <c r="M20"/>
  <c r="J20"/>
  <c r="M19"/>
  <c r="J19"/>
  <c r="M18"/>
  <c r="J18"/>
  <c r="M17"/>
  <c r="J17"/>
  <c r="M16"/>
  <c r="J16"/>
  <c r="M15"/>
  <c r="J15"/>
  <c r="M14"/>
  <c r="J14"/>
  <c r="M13"/>
  <c r="J13"/>
  <c r="M12"/>
  <c r="J12"/>
  <c r="M11"/>
  <c r="J11"/>
  <c r="K23" i="28"/>
  <c r="J23"/>
  <c r="I23"/>
  <c r="H23"/>
  <c r="G23"/>
  <c r="F23"/>
  <c r="E23"/>
  <c r="D23"/>
  <c r="H11"/>
  <c r="P21" i="139"/>
  <c r="O21"/>
  <c r="N21"/>
  <c r="M21"/>
  <c r="L21"/>
  <c r="K21"/>
  <c r="J21"/>
  <c r="I21"/>
  <c r="H21"/>
  <c r="G21"/>
  <c r="F21"/>
  <c r="E21"/>
  <c r="D21"/>
  <c r="M23" i="101"/>
  <c r="L23"/>
  <c r="K23"/>
  <c r="J23"/>
  <c r="I23"/>
  <c r="H23"/>
  <c r="G23"/>
  <c r="F23"/>
  <c r="E23"/>
  <c r="D23"/>
  <c r="C23"/>
  <c r="I23" i="119"/>
  <c r="J22" i="84"/>
  <c r="G22"/>
  <c r="J21"/>
  <c r="J20"/>
  <c r="J19"/>
  <c r="J18"/>
  <c r="J17"/>
  <c r="J16"/>
  <c r="J15"/>
  <c r="J14"/>
  <c r="J13"/>
  <c r="J12"/>
  <c r="J11"/>
  <c r="F23" i="66"/>
  <c r="D23"/>
  <c r="L23" i="93"/>
  <c r="K23"/>
  <c r="N20" i="124"/>
  <c r="M20"/>
  <c r="L20"/>
  <c r="K20"/>
  <c r="J20"/>
  <c r="I20"/>
  <c r="H20"/>
  <c r="G20"/>
  <c r="E20"/>
  <c r="C20"/>
  <c r="G22" i="103"/>
  <c r="F22"/>
  <c r="E22"/>
  <c r="D22"/>
  <c r="C22"/>
  <c r="F21"/>
  <c r="F20"/>
  <c r="F19"/>
  <c r="F18"/>
  <c r="F17"/>
  <c r="F16"/>
  <c r="F15"/>
  <c r="F14"/>
  <c r="F13"/>
  <c r="F12"/>
  <c r="F11"/>
  <c r="D23" i="117"/>
  <c r="K24" i="115"/>
  <c r="J24"/>
  <c r="I24"/>
  <c r="H24"/>
  <c r="G24"/>
  <c r="F24"/>
  <c r="E24"/>
  <c r="D24"/>
  <c r="C24"/>
  <c r="J21" i="151"/>
  <c r="D21"/>
  <c r="G20" i="142"/>
  <c r="E20"/>
  <c r="D20"/>
  <c r="C24" i="138"/>
  <c r="H26" i="14"/>
  <c r="G26"/>
  <c r="E26"/>
  <c r="C26"/>
  <c r="H25"/>
  <c r="G25"/>
  <c r="E25"/>
  <c r="H17"/>
  <c r="H16"/>
  <c r="G16"/>
  <c r="E16"/>
  <c r="H12"/>
  <c r="I23" i="13"/>
  <c r="H23"/>
  <c r="E23"/>
  <c r="D23"/>
  <c r="C23"/>
  <c r="I22"/>
  <c r="I21"/>
  <c r="I20"/>
  <c r="I19"/>
  <c r="I18"/>
  <c r="I17"/>
  <c r="I16"/>
  <c r="I15"/>
  <c r="I14"/>
  <c r="I13"/>
  <c r="I12"/>
  <c r="V24" i="114"/>
  <c r="U24"/>
  <c r="S24"/>
  <c r="R24"/>
  <c r="Q24"/>
  <c r="P24"/>
  <c r="O24"/>
  <c r="N24"/>
  <c r="M24"/>
  <c r="L24"/>
  <c r="K24"/>
  <c r="J24"/>
  <c r="I24"/>
  <c r="H24"/>
  <c r="G24"/>
  <c r="F24"/>
  <c r="E24"/>
  <c r="D24"/>
  <c r="C24"/>
  <c r="S23"/>
  <c r="R23"/>
  <c r="Q23"/>
  <c r="P23"/>
  <c r="M23"/>
  <c r="J23"/>
  <c r="G23"/>
  <c r="S22"/>
  <c r="R22"/>
  <c r="Q22"/>
  <c r="P22"/>
  <c r="M22"/>
  <c r="J22"/>
  <c r="G22"/>
  <c r="S21"/>
  <c r="R21"/>
  <c r="Q21"/>
  <c r="P21"/>
  <c r="M21"/>
  <c r="J21"/>
  <c r="G21"/>
  <c r="S20"/>
  <c r="R20"/>
  <c r="Q20"/>
  <c r="P20"/>
  <c r="M20"/>
  <c r="J20"/>
  <c r="G20"/>
  <c r="S19"/>
  <c r="R19"/>
  <c r="Q19"/>
  <c r="P19"/>
  <c r="M19"/>
  <c r="J19"/>
  <c r="G19"/>
  <c r="S18"/>
  <c r="R18"/>
  <c r="Q18"/>
  <c r="P18"/>
  <c r="M18"/>
  <c r="J18"/>
  <c r="G18"/>
  <c r="S17"/>
  <c r="R17"/>
  <c r="Q17"/>
  <c r="P17"/>
  <c r="M17"/>
  <c r="J17"/>
  <c r="G17"/>
  <c r="S16"/>
  <c r="R16"/>
  <c r="Q16"/>
  <c r="P16"/>
  <c r="M16"/>
  <c r="J16"/>
  <c r="G16"/>
  <c r="S15"/>
  <c r="R15"/>
  <c r="Q15"/>
  <c r="P15"/>
  <c r="M15"/>
  <c r="J15"/>
  <c r="G15"/>
  <c r="S14"/>
  <c r="R14"/>
  <c r="Q14"/>
  <c r="P14"/>
  <c r="M14"/>
  <c r="J14"/>
  <c r="G14"/>
  <c r="S13"/>
  <c r="R13"/>
  <c r="Q13"/>
  <c r="P13"/>
  <c r="M13"/>
  <c r="J13"/>
  <c r="G13"/>
  <c r="V25" i="88"/>
  <c r="U25"/>
  <c r="S25"/>
  <c r="R25"/>
  <c r="Q25"/>
  <c r="P25"/>
  <c r="O25"/>
  <c r="N25"/>
  <c r="M25"/>
  <c r="L25"/>
  <c r="K25"/>
  <c r="J25"/>
  <c r="I25"/>
  <c r="H25"/>
  <c r="G25"/>
  <c r="F25"/>
  <c r="E25"/>
  <c r="D25"/>
  <c r="C25"/>
  <c r="S24"/>
  <c r="R24"/>
  <c r="Q24"/>
  <c r="P24"/>
  <c r="M24"/>
  <c r="J24"/>
  <c r="G24"/>
  <c r="S23"/>
  <c r="R23"/>
  <c r="Q23"/>
  <c r="P23"/>
  <c r="M23"/>
  <c r="J23"/>
  <c r="G23"/>
  <c r="S22"/>
  <c r="R22"/>
  <c r="Q22"/>
  <c r="P22"/>
  <c r="M22"/>
  <c r="J22"/>
  <c r="G22"/>
  <c r="S21"/>
  <c r="R21"/>
  <c r="Q21"/>
  <c r="P21"/>
  <c r="M21"/>
  <c r="J21"/>
  <c r="G21"/>
  <c r="S20"/>
  <c r="R20"/>
  <c r="Q20"/>
  <c r="P20"/>
  <c r="M20"/>
  <c r="J20"/>
  <c r="G20"/>
  <c r="S19"/>
  <c r="R19"/>
  <c r="Q19"/>
  <c r="P19"/>
  <c r="M19"/>
  <c r="J19"/>
  <c r="G19"/>
  <c r="S18"/>
  <c r="R18"/>
  <c r="Q18"/>
  <c r="P18"/>
  <c r="M18"/>
  <c r="J18"/>
  <c r="G18"/>
  <c r="S17"/>
  <c r="R17"/>
  <c r="Q17"/>
  <c r="P17"/>
  <c r="M17"/>
  <c r="J17"/>
  <c r="G17"/>
  <c r="S16"/>
  <c r="R16"/>
  <c r="Q16"/>
  <c r="P16"/>
  <c r="M16"/>
  <c r="J16"/>
  <c r="G16"/>
  <c r="S15"/>
  <c r="R15"/>
  <c r="Q15"/>
  <c r="P15"/>
  <c r="M15"/>
  <c r="J15"/>
  <c r="G15"/>
  <c r="R14"/>
  <c r="Q14"/>
  <c r="P14"/>
  <c r="M14"/>
  <c r="J14"/>
  <c r="G14"/>
  <c r="Q24" i="75"/>
  <c r="P24"/>
  <c r="O24"/>
  <c r="N24"/>
  <c r="M24"/>
  <c r="L24"/>
  <c r="K24"/>
  <c r="J24"/>
  <c r="I24"/>
  <c r="H24"/>
  <c r="E24"/>
  <c r="D24"/>
  <c r="C24"/>
  <c r="Q23"/>
  <c r="P23"/>
  <c r="O23"/>
  <c r="N23"/>
  <c r="K23"/>
  <c r="H23"/>
  <c r="E23"/>
  <c r="Q22"/>
  <c r="P22"/>
  <c r="O22"/>
  <c r="N22"/>
  <c r="K22"/>
  <c r="H22"/>
  <c r="E22"/>
  <c r="Q21"/>
  <c r="P21"/>
  <c r="O21"/>
  <c r="N21"/>
  <c r="K21"/>
  <c r="H21"/>
  <c r="E21"/>
  <c r="Q20"/>
  <c r="P20"/>
  <c r="O20"/>
  <c r="N20"/>
  <c r="K20"/>
  <c r="H20"/>
  <c r="E20"/>
  <c r="Q19"/>
  <c r="P19"/>
  <c r="O19"/>
  <c r="N19"/>
  <c r="K19"/>
  <c r="H19"/>
  <c r="E19"/>
  <c r="Q18"/>
  <c r="P18"/>
  <c r="O18"/>
  <c r="N18"/>
  <c r="K18"/>
  <c r="H18"/>
  <c r="E18"/>
  <c r="Q17"/>
  <c r="P17"/>
  <c r="O17"/>
  <c r="N17"/>
  <c r="K17"/>
  <c r="H17"/>
  <c r="E17"/>
  <c r="Q16"/>
  <c r="P16"/>
  <c r="O16"/>
  <c r="N16"/>
  <c r="K16"/>
  <c r="H16"/>
  <c r="E16"/>
  <c r="Q15"/>
  <c r="P15"/>
  <c r="O15"/>
  <c r="N15"/>
  <c r="K15"/>
  <c r="H15"/>
  <c r="E15"/>
  <c r="Q14"/>
  <c r="P14"/>
  <c r="O14"/>
  <c r="N14"/>
  <c r="K14"/>
  <c r="H14"/>
  <c r="E14"/>
  <c r="Q13"/>
  <c r="P13"/>
  <c r="O13"/>
  <c r="N13"/>
  <c r="K13"/>
  <c r="H13"/>
  <c r="E13"/>
  <c r="Q25" i="7"/>
  <c r="P25"/>
  <c r="O25"/>
  <c r="N25"/>
  <c r="M25"/>
  <c r="L25"/>
  <c r="K25"/>
  <c r="J25"/>
  <c r="I25"/>
  <c r="H25"/>
  <c r="E25"/>
  <c r="D25"/>
  <c r="C25"/>
  <c r="Q24"/>
  <c r="P24"/>
  <c r="O24"/>
  <c r="N24"/>
  <c r="K24"/>
  <c r="H24"/>
  <c r="E24"/>
  <c r="Q23"/>
  <c r="P23"/>
  <c r="O23"/>
  <c r="N23"/>
  <c r="K23"/>
  <c r="H23"/>
  <c r="E23"/>
  <c r="Q22"/>
  <c r="P22"/>
  <c r="O22"/>
  <c r="N22"/>
  <c r="K22"/>
  <c r="H22"/>
  <c r="E22"/>
  <c r="Q21"/>
  <c r="P21"/>
  <c r="O21"/>
  <c r="N21"/>
  <c r="K21"/>
  <c r="H21"/>
  <c r="E21"/>
  <c r="Q20"/>
  <c r="P20"/>
  <c r="O20"/>
  <c r="N20"/>
  <c r="K20"/>
  <c r="H20"/>
  <c r="E20"/>
  <c r="Q19"/>
  <c r="P19"/>
  <c r="O19"/>
  <c r="N19"/>
  <c r="K19"/>
  <c r="H19"/>
  <c r="E19"/>
  <c r="Q18"/>
  <c r="P18"/>
  <c r="O18"/>
  <c r="N18"/>
  <c r="K18"/>
  <c r="H18"/>
  <c r="E18"/>
  <c r="Q17"/>
  <c r="P17"/>
  <c r="O17"/>
  <c r="N17"/>
  <c r="K17"/>
  <c r="H17"/>
  <c r="E17"/>
  <c r="Q16"/>
  <c r="P16"/>
  <c r="O16"/>
  <c r="N16"/>
  <c r="K16"/>
  <c r="H16"/>
  <c r="E16"/>
  <c r="Q15"/>
  <c r="P15"/>
  <c r="O15"/>
  <c r="N15"/>
  <c r="K15"/>
  <c r="H15"/>
  <c r="E15"/>
  <c r="Q14"/>
  <c r="P14"/>
  <c r="O14"/>
  <c r="N14"/>
  <c r="K14"/>
  <c r="H14"/>
  <c r="E14"/>
  <c r="K24" i="86"/>
  <c r="I24"/>
  <c r="H24"/>
  <c r="G24"/>
  <c r="F24"/>
  <c r="E24"/>
  <c r="C24"/>
  <c r="K23"/>
  <c r="K22"/>
  <c r="K21"/>
  <c r="K20"/>
  <c r="K19"/>
  <c r="K18"/>
  <c r="K17"/>
  <c r="K16"/>
  <c r="K15"/>
  <c r="K14"/>
  <c r="K13"/>
  <c r="G23" i="74"/>
  <c r="F23"/>
  <c r="E23"/>
  <c r="D23"/>
  <c r="C23"/>
  <c r="G22"/>
  <c r="G21"/>
  <c r="G20"/>
  <c r="G19"/>
  <c r="G18"/>
  <c r="G17"/>
  <c r="G16"/>
  <c r="G15"/>
  <c r="G14"/>
  <c r="G13"/>
  <c r="G12"/>
  <c r="G23" i="5"/>
  <c r="F23"/>
  <c r="E23"/>
  <c r="D23"/>
  <c r="C23"/>
  <c r="G22"/>
  <c r="G21"/>
  <c r="G20"/>
  <c r="G19"/>
  <c r="G18"/>
  <c r="G17"/>
  <c r="G16"/>
  <c r="G15"/>
  <c r="G14"/>
  <c r="G13"/>
  <c r="G12"/>
  <c r="J13" i="127"/>
  <c r="I13"/>
  <c r="H13"/>
  <c r="G13"/>
  <c r="F13"/>
  <c r="E13"/>
  <c r="D13"/>
  <c r="C13"/>
  <c r="J12"/>
  <c r="F12"/>
  <c r="J23" i="111"/>
  <c r="H23"/>
  <c r="F23"/>
  <c r="D23"/>
  <c r="C23"/>
  <c r="J22"/>
  <c r="F22"/>
  <c r="J21"/>
  <c r="F21"/>
  <c r="J20"/>
  <c r="F20"/>
  <c r="J19"/>
  <c r="F19"/>
  <c r="J18"/>
  <c r="F18"/>
  <c r="J17"/>
  <c r="F17"/>
  <c r="J16"/>
  <c r="F16"/>
  <c r="J15"/>
  <c r="F15"/>
  <c r="J14"/>
  <c r="F14"/>
  <c r="J13"/>
  <c r="F13"/>
  <c r="J12"/>
  <c r="F12"/>
  <c r="J23" i="4"/>
  <c r="H23"/>
  <c r="F23"/>
  <c r="D23"/>
  <c r="C23"/>
  <c r="J22"/>
  <c r="F22"/>
  <c r="J21"/>
  <c r="F21"/>
  <c r="J20"/>
  <c r="F20"/>
  <c r="J19"/>
  <c r="F19"/>
  <c r="J18"/>
  <c r="F18"/>
  <c r="J17"/>
  <c r="F17"/>
  <c r="J16"/>
  <c r="F16"/>
  <c r="J15"/>
  <c r="F15"/>
  <c r="J14"/>
  <c r="F14"/>
  <c r="J13"/>
  <c r="F13"/>
  <c r="J12"/>
  <c r="F12"/>
  <c r="D20" i="141"/>
  <c r="Q22" i="47"/>
  <c r="O22"/>
  <c r="M22"/>
  <c r="L22"/>
  <c r="H22"/>
  <c r="G22"/>
  <c r="C22"/>
  <c r="Q21"/>
  <c r="L21"/>
  <c r="Q20"/>
  <c r="L20"/>
  <c r="Q19"/>
  <c r="L19"/>
  <c r="Q18"/>
  <c r="L18"/>
  <c r="Q17"/>
  <c r="L17"/>
  <c r="Q16"/>
  <c r="L16"/>
  <c r="Q15"/>
  <c r="L15"/>
  <c r="Q14"/>
  <c r="L14"/>
  <c r="Q13"/>
  <c r="L13"/>
  <c r="Q12"/>
  <c r="L12"/>
  <c r="Q11"/>
  <c r="L11"/>
  <c r="G11"/>
  <c r="Q11" i="60"/>
  <c r="Q12"/>
  <c r="Q13"/>
  <c r="Q14"/>
  <c r="Q15"/>
  <c r="Q16"/>
  <c r="Q17"/>
  <c r="Q18"/>
  <c r="Q19"/>
  <c r="Q20"/>
  <c r="Q21"/>
  <c r="Q22"/>
  <c r="M22"/>
  <c r="L11"/>
  <c r="L12"/>
  <c r="L13"/>
  <c r="L14"/>
  <c r="L15"/>
  <c r="L16"/>
  <c r="L17"/>
  <c r="L18"/>
  <c r="L19"/>
  <c r="L20"/>
  <c r="L21"/>
  <c r="L22"/>
  <c r="H22"/>
  <c r="G22"/>
  <c r="L22" i="59"/>
  <c r="J22"/>
  <c r="H22"/>
  <c r="G22"/>
  <c r="E22"/>
  <c r="C22"/>
  <c r="L21"/>
  <c r="G21"/>
  <c r="L20"/>
  <c r="G20"/>
  <c r="L19"/>
  <c r="G19"/>
  <c r="L18"/>
  <c r="G18"/>
  <c r="L17"/>
  <c r="G17"/>
  <c r="L16"/>
  <c r="G16"/>
  <c r="L15"/>
  <c r="G15"/>
  <c r="L14"/>
  <c r="G14"/>
  <c r="L13"/>
  <c r="G13"/>
  <c r="L12"/>
  <c r="G12"/>
  <c r="L11"/>
  <c r="G11"/>
  <c r="L22" i="58"/>
  <c r="H22"/>
  <c r="G22"/>
  <c r="C22"/>
  <c r="M23" i="1"/>
  <c r="L23"/>
  <c r="K23"/>
  <c r="J23"/>
  <c r="I23"/>
  <c r="H23"/>
  <c r="G23"/>
  <c r="C23"/>
  <c r="F20" i="100"/>
  <c r="E20"/>
  <c r="D20"/>
  <c r="C20"/>
  <c r="F19"/>
  <c r="F18"/>
  <c r="F17"/>
  <c r="F16"/>
  <c r="F15"/>
  <c r="F14"/>
  <c r="F13"/>
  <c r="F12"/>
  <c r="F11"/>
  <c r="F10"/>
  <c r="F9"/>
  <c r="AD56" i="9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F55"/>
  <c r="E55"/>
  <c r="D55"/>
  <c r="C55"/>
  <c r="E54"/>
  <c r="D54"/>
  <c r="C54"/>
  <c r="AD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D50"/>
  <c r="V50"/>
  <c r="U50"/>
  <c r="T50"/>
  <c r="S50"/>
  <c r="R50"/>
  <c r="Q50"/>
  <c r="P50"/>
  <c r="O50"/>
  <c r="M50"/>
  <c r="L50"/>
  <c r="K50"/>
  <c r="I50"/>
  <c r="H50"/>
  <c r="G50"/>
  <c r="E50"/>
  <c r="D50"/>
  <c r="C50"/>
  <c r="AD49"/>
  <c r="V49"/>
  <c r="U49"/>
  <c r="T49"/>
  <c r="S49"/>
  <c r="R49"/>
  <c r="Q49"/>
  <c r="P49"/>
  <c r="O49"/>
  <c r="M49"/>
  <c r="L49"/>
  <c r="K49"/>
  <c r="I49"/>
  <c r="H49"/>
  <c r="G49"/>
  <c r="E49"/>
  <c r="D49"/>
  <c r="C49"/>
  <c r="AD48"/>
  <c r="V48"/>
  <c r="U48"/>
  <c r="T48"/>
  <c r="S48"/>
  <c r="R48"/>
  <c r="Q48"/>
  <c r="P48"/>
  <c r="O48"/>
  <c r="M48"/>
  <c r="L48"/>
  <c r="K48"/>
  <c r="I48"/>
  <c r="H48"/>
  <c r="G48"/>
  <c r="E48"/>
  <c r="D48"/>
  <c r="C48"/>
  <c r="AD47"/>
  <c r="V47"/>
  <c r="U47"/>
  <c r="T47"/>
  <c r="S47"/>
  <c r="R47"/>
  <c r="Q47"/>
  <c r="P47"/>
  <c r="O47"/>
  <c r="M47"/>
  <c r="L47"/>
  <c r="K47"/>
  <c r="I47"/>
  <c r="H47"/>
  <c r="G47"/>
  <c r="E47"/>
  <c r="D47"/>
  <c r="C47"/>
  <c r="AD46"/>
  <c r="V46"/>
  <c r="U46"/>
  <c r="T46"/>
  <c r="S46"/>
  <c r="R46"/>
  <c r="Q46"/>
  <c r="P46"/>
  <c r="O46"/>
  <c r="I46"/>
  <c r="H46"/>
  <c r="G46"/>
  <c r="E46"/>
  <c r="D46"/>
  <c r="C4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V25"/>
  <c r="F25"/>
  <c r="E25"/>
  <c r="D25"/>
  <c r="C25"/>
  <c r="V24"/>
  <c r="E24"/>
  <c r="D24"/>
  <c r="C24"/>
  <c r="V23"/>
  <c r="AD21"/>
  <c r="AC21"/>
  <c r="AA21"/>
  <c r="Z21"/>
  <c r="Y21"/>
  <c r="X21"/>
  <c r="V21"/>
  <c r="U21"/>
  <c r="T21"/>
  <c r="S21"/>
  <c r="R21"/>
  <c r="Q21"/>
  <c r="P21"/>
  <c r="O21"/>
  <c r="N21"/>
  <c r="M21"/>
  <c r="L21"/>
  <c r="K21"/>
  <c r="J21"/>
  <c r="I21"/>
  <c r="F21"/>
  <c r="E21"/>
  <c r="D21"/>
  <c r="C21"/>
  <c r="AD20"/>
  <c r="AA20"/>
  <c r="Z20"/>
  <c r="V20"/>
  <c r="R20"/>
  <c r="Q20"/>
  <c r="P20"/>
  <c r="O20"/>
  <c r="N20"/>
  <c r="M20"/>
  <c r="L20"/>
  <c r="K20"/>
  <c r="J20"/>
  <c r="E20"/>
  <c r="D20"/>
  <c r="C20"/>
  <c r="AD19"/>
  <c r="AA19"/>
  <c r="Z19"/>
  <c r="V19"/>
  <c r="R19"/>
  <c r="Q19"/>
  <c r="P19"/>
  <c r="O19"/>
  <c r="N19"/>
  <c r="J19"/>
  <c r="E19"/>
  <c r="D19"/>
  <c r="C19"/>
  <c r="AD18"/>
  <c r="AA18"/>
  <c r="Z18"/>
  <c r="V18"/>
  <c r="R18"/>
  <c r="Q18"/>
  <c r="P18"/>
  <c r="O18"/>
  <c r="N18"/>
  <c r="J18"/>
  <c r="E18"/>
  <c r="D18"/>
  <c r="C18"/>
  <c r="AD17"/>
  <c r="AA17"/>
  <c r="Z17"/>
  <c r="V17"/>
  <c r="R17"/>
  <c r="Q17"/>
  <c r="P17"/>
  <c r="O17"/>
  <c r="N17"/>
  <c r="M17"/>
  <c r="L17"/>
  <c r="K17"/>
  <c r="J17"/>
  <c r="E17"/>
  <c r="D17"/>
  <c r="C17"/>
  <c r="AD16"/>
  <c r="AA16"/>
  <c r="Z16"/>
  <c r="V16"/>
  <c r="R16"/>
  <c r="Q16"/>
  <c r="P16"/>
  <c r="O16"/>
  <c r="N16"/>
  <c r="J16"/>
  <c r="E16"/>
  <c r="D16"/>
  <c r="C16"/>
  <c r="O31" i="56"/>
  <c r="M31"/>
  <c r="G31"/>
  <c r="E31"/>
  <c r="L13"/>
  <c r="D13"/>
</calcChain>
</file>

<file path=xl/sharedStrings.xml><?xml version="1.0" encoding="utf-8"?>
<sst xmlns="http://schemas.openxmlformats.org/spreadsheetml/2006/main" count="2796" uniqueCount="928">
  <si>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</si>
  <si>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</si>
  <si>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</si>
  <si>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</si>
  <si>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</si>
  <si>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</si>
  <si>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</si>
  <si>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Govt: Government Schools</t>
  </si>
  <si>
    <t>LB: Local Body Schools</t>
  </si>
  <si>
    <t>GA: Govt Aided Schools</t>
  </si>
  <si>
    <t xml:space="preserve"> </t>
  </si>
  <si>
    <t>Date:_________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</si>
  <si>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</si>
  <si>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</si>
  <si>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</si>
  <si>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</si>
  <si>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</si>
  <si>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</si>
  <si>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Date: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</si>
  <si>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</si>
  <si>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</si>
  <si>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</si>
  <si>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</si>
  <si>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</si>
  <si>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</si>
  <si>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</si>
  <si>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</si>
  <si>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</si>
  <si>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</si>
  <si>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</si>
  <si>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</si>
  <si>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</si>
  <si>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</si>
  <si>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</si>
  <si>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</si>
  <si>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</si>
  <si>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</si>
  <si>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</si>
  <si>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</si>
  <si>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</si>
  <si>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</si>
  <si>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</si>
  <si>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</si>
  <si>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</si>
  <si>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</si>
  <si>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</si>
  <si>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</si>
  <si>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</si>
  <si>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</si>
  <si>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</si>
  <si>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</si>
  <si>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</si>
  <si>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</si>
  <si>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</si>
  <si>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</si>
  <si>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</si>
  <si>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</si>
  <si>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</si>
  <si>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</si>
  <si>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</si>
  <si>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</si>
  <si>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</si>
  <si>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</si>
  <si>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</si>
  <si>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</si>
  <si>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</si>
  <si>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</si>
  <si>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</si>
  <si>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</si>
  <si>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</si>
  <si>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</si>
  <si>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</si>
  <si>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</si>
  <si>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</si>
  <si>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</si>
  <si>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</si>
  <si>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</si>
  <si>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</si>
  <si>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</si>
  <si>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</si>
  <si>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</si>
  <si>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</si>
  <si>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</si>
  <si>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</si>
  <si>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</si>
  <si>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</si>
  <si>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</si>
  <si>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</si>
  <si>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</si>
  <si>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</si>
  <si>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</si>
  <si>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</si>
  <si>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</si>
  <si>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</si>
  <si>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</si>
  <si>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</si>
  <si>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</si>
  <si>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</si>
  <si>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</si>
  <si>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</si>
  <si>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</si>
  <si>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</si>
  <si>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</si>
  <si>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Balance requirement of kitchen  Devices</t>
  </si>
  <si>
    <t>Total No. of Institutions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</si>
  <si>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</si>
  <si>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</si>
  <si>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</si>
  <si>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</si>
  <si>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</si>
  <si>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</si>
  <si>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Central assistance received</t>
  </si>
  <si>
    <t>*Rice</t>
  </si>
  <si>
    <t>*Wheat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</si>
  <si>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</si>
  <si>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</si>
  <si>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</si>
  <si>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</si>
  <si>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</si>
  <si>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</si>
  <si>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</si>
  <si>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</si>
  <si>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</si>
  <si>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</si>
  <si>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</si>
  <si>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</si>
  <si>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</si>
  <si>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</si>
  <si>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</si>
  <si>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</si>
  <si>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</si>
  <si>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</si>
  <si>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</si>
  <si>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</si>
  <si>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</si>
  <si>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</si>
  <si>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</si>
  <si>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</si>
  <si>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</si>
  <si>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</si>
  <si>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</si>
  <si>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</si>
  <si>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</si>
  <si>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</si>
  <si>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</si>
  <si>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</si>
  <si>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</si>
  <si>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</si>
  <si>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</si>
  <si>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</si>
  <si>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</si>
  <si>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</si>
  <si>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</si>
  <si>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</si>
  <si>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</si>
  <si>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</si>
  <si>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</si>
  <si>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</si>
  <si>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</si>
  <si>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</si>
  <si>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</si>
  <si>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</si>
  <si>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</si>
  <si>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</si>
  <si>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</si>
  <si>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</si>
  <si>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</si>
  <si>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</si>
  <si>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</si>
  <si>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</si>
  <si>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</si>
  <si>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</si>
  <si>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</si>
  <si>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</si>
  <si>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</si>
  <si>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</si>
  <si>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</si>
  <si>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</si>
  <si>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</si>
  <si>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*Total 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</si>
  <si>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</si>
  <si>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</si>
  <si>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</si>
  <si>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</si>
  <si>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</si>
  <si>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</si>
  <si>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</si>
  <si>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</si>
  <si>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</si>
  <si>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</si>
  <si>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</si>
  <si>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</si>
  <si>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</si>
  <si>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</si>
  <si>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</si>
  <si>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kitchen devices procured through convergance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</si>
  <si>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</si>
  <si>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</si>
  <si>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</si>
  <si>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</si>
  <si>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</si>
  <si>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</si>
  <si>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</si>
  <si>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</si>
  <si>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</si>
  <si>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</si>
  <si>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</si>
  <si>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</si>
  <si>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</si>
  <si>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</si>
  <si>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</si>
  <si>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</si>
  <si>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</si>
  <si>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</si>
  <si>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</si>
  <si>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</si>
  <si>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</si>
  <si>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>Others( Please specify)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</si>
  <si>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</si>
  <si>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</si>
  <si>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</si>
  <si>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</si>
  <si>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</si>
  <si>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</si>
  <si>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</si>
  <si>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</si>
  <si>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</si>
  <si>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</si>
  <si>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</si>
  <si>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</si>
  <si>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</si>
  <si>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Table AT - 8 :UTILIZATION OF CENTRAL ASSISTANCE TOWARDS HONORARIUM TO COOK-CUM-HELPERS (Primary classes I-V)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</si>
  <si>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</si>
  <si>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</si>
  <si>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</si>
  <si>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</si>
  <si>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Replacement of kitchen devices</t>
  </si>
  <si>
    <t>Madrasa / Maktabs</t>
  </si>
  <si>
    <t xml:space="preserve">Govt. </t>
  </si>
  <si>
    <t xml:space="preserve">Govt. aided </t>
  </si>
  <si>
    <t xml:space="preserve">Local body 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</si>
  <si>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</si>
  <si>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</si>
  <si>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</si>
  <si>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</si>
  <si>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</si>
  <si>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</si>
  <si>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</si>
  <si>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</si>
  <si>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</si>
  <si>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</si>
  <si>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</si>
  <si>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</si>
  <si>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</si>
  <si>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</si>
  <si>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</si>
  <si>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</si>
  <si>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</si>
  <si>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</si>
  <si>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</si>
  <si>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</si>
  <si>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</si>
  <si>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</si>
  <si>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</si>
  <si>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</si>
  <si>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</si>
  <si>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</si>
  <si>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</si>
  <si>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</si>
  <si>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</si>
  <si>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</si>
  <si>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</si>
  <si>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</si>
  <si>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</si>
  <si>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</si>
  <si>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</si>
  <si>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</si>
  <si>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</si>
  <si>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</si>
  <si>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</si>
  <si>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</si>
  <si>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</si>
  <si>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</si>
  <si>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</si>
  <si>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</si>
  <si>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</si>
  <si>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</si>
  <si>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</si>
  <si>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</si>
  <si>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</si>
  <si>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</si>
  <si>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</si>
  <si>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</si>
  <si>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</si>
  <si>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</si>
  <si>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</si>
  <si>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</si>
  <si>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</si>
  <si>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</si>
  <si>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</si>
  <si>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</si>
  <si>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</si>
  <si>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</si>
  <si>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</si>
  <si>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</si>
  <si>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</si>
  <si>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</si>
  <si>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</si>
  <si>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</si>
  <si>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</si>
  <si>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</si>
  <si>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</si>
  <si>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</si>
  <si>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</si>
  <si>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</si>
  <si>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</si>
  <si>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</si>
  <si>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</si>
  <si>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</si>
  <si>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</si>
  <si>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</si>
  <si>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</si>
  <si>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</si>
  <si>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</si>
  <si>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</si>
  <si>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</si>
  <si>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</si>
  <si>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</si>
  <si>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</si>
  <si>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</si>
  <si>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</si>
  <si>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</si>
  <si>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</si>
  <si>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</si>
  <si>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</si>
  <si>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</si>
  <si>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</si>
  <si>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</si>
  <si>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</si>
  <si>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</si>
  <si>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</si>
  <si>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</si>
  <si>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</si>
  <si>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</si>
  <si>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</si>
  <si>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</si>
  <si>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</si>
  <si>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</si>
  <si>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</si>
  <si>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</si>
  <si>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</si>
  <si>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</si>
  <si>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</si>
  <si>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</si>
  <si>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</si>
  <si>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</si>
  <si>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</si>
  <si>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</si>
  <si>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</si>
  <si>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</si>
  <si>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</si>
  <si>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</si>
  <si>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</si>
  <si>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</si>
  <si>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</si>
  <si>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</si>
  <si>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</si>
  <si>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</si>
  <si>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</si>
  <si>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</si>
  <si>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</si>
  <si>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</si>
  <si>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</si>
  <si>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</si>
  <si>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</si>
  <si>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</si>
  <si>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</si>
  <si>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</si>
  <si>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</si>
  <si>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</si>
  <si>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</si>
  <si>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</si>
  <si>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</si>
  <si>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</si>
  <si>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</si>
  <si>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</si>
  <si>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</si>
  <si>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</si>
  <si>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</si>
  <si>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</si>
  <si>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</si>
  <si>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</si>
  <si>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</si>
  <si>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</si>
  <si>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</si>
  <si>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</si>
  <si>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</si>
  <si>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</si>
  <si>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</si>
  <si>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</si>
  <si>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</si>
  <si>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</si>
  <si>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</si>
  <si>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</si>
  <si>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</si>
  <si>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</si>
  <si>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</si>
  <si>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</si>
  <si>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</si>
  <si>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</si>
  <si>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</si>
  <si>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</si>
  <si>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</si>
  <si>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</si>
  <si>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</si>
  <si>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</si>
  <si>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</si>
  <si>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</si>
  <si>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</si>
  <si>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</si>
  <si>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</si>
  <si>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</si>
  <si>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</si>
  <si>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</si>
  <si>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</si>
  <si>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</si>
  <si>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</si>
  <si>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</si>
  <si>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</si>
  <si>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</si>
  <si>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</si>
  <si>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</si>
  <si>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</si>
  <si>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</si>
  <si>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</si>
  <si>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</si>
  <si>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</si>
  <si>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</si>
  <si>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</si>
  <si>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</si>
  <si>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</si>
  <si>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</si>
  <si>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</si>
  <si>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</si>
  <si>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</si>
  <si>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</si>
  <si>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</si>
  <si>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Table AT - 8A : UTILIZATION OF CENTRAL ASSISTANCE TOWARDS HONORARIUM TO COOK-CUM-HELPERS (Upper Primary classes VI-VIII)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</si>
  <si>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</si>
  <si>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</si>
  <si>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</si>
  <si>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</si>
  <si>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*Coarse Grains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</si>
  <si>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</si>
  <si>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</si>
  <si>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</si>
  <si>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</si>
  <si>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</si>
  <si>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</si>
  <si>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</si>
  <si>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</si>
  <si>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</si>
  <si>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</si>
  <si>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</si>
  <si>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</si>
  <si>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</si>
  <si>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</si>
  <si>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</si>
  <si>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</si>
  <si>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</si>
  <si>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</si>
  <si>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Total outlay (in Rs)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</si>
  <si>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</si>
  <si>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</si>
  <si>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</si>
  <si>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</si>
  <si>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</si>
  <si>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</si>
  <si>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</si>
  <si>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</si>
  <si>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</si>
  <si>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</si>
  <si>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</si>
  <si>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</si>
  <si>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</si>
  <si>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</si>
  <si>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</si>
  <si>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</si>
  <si>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</si>
  <si>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</si>
  <si>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</si>
  <si>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</si>
  <si>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</si>
  <si>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</si>
  <si>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</si>
  <si>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</si>
  <si>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</si>
  <si>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</si>
  <si>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</si>
  <si>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</si>
  <si>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</si>
  <si>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</si>
  <si>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</si>
  <si>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</si>
  <si>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</si>
  <si>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</si>
  <si>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</si>
  <si>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</si>
  <si>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</si>
  <si>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</si>
  <si>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</si>
  <si>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</si>
  <si>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</si>
  <si>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</si>
  <si>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</si>
  <si>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</si>
  <si>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</si>
  <si>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</si>
  <si>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</si>
  <si>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</si>
  <si>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</si>
  <si>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</si>
  <si>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</si>
  <si>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</si>
  <si>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</si>
  <si>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</si>
  <si>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</si>
  <si>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</si>
  <si>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</si>
  <si>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</si>
  <si>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</si>
  <si>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</si>
  <si>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</si>
  <si>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</si>
  <si>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</si>
  <si>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</si>
  <si>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</si>
  <si>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</si>
  <si>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</si>
  <si>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</si>
  <si>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</si>
  <si>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AT 21 :Details of engagement and apportionment of honorarium to cook cum helpers (CCH) between schools and centralized kitchen.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</si>
  <si>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</si>
  <si>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</si>
  <si>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</si>
  <si>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</si>
  <si>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</si>
  <si>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</si>
  <si>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</si>
  <si>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</si>
  <si>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</si>
  <si>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</si>
  <si>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</si>
  <si>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</si>
  <si>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</si>
  <si>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</si>
  <si>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</si>
  <si>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</si>
  <si>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</si>
  <si>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</si>
  <si>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</si>
  <si>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</si>
  <si>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</si>
  <si>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</si>
  <si>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</si>
  <si>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</si>
  <si>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</si>
  <si>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</si>
  <si>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</si>
  <si>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</si>
  <si>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</si>
  <si>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</si>
  <si>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</si>
  <si>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</si>
  <si>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</si>
  <si>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</si>
  <si>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</si>
  <si>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</si>
  <si>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</si>
  <si>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</si>
  <si>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</si>
  <si>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</si>
  <si>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</si>
  <si>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Enrolment vis-a-vis availed for MDM  (Upper Primary, Classes VI - VIII)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</si>
  <si>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</si>
  <si>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</si>
  <si>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</si>
  <si>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</si>
  <si>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</si>
  <si>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</si>
  <si>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</si>
  <si>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</si>
  <si>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</si>
  <si>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</si>
  <si>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</si>
  <si>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</si>
  <si>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UTILIZATION OF CENTRAL ASSISTANCE TOWARDS HONORARIUM TO COOK-CUM-HELPERS (Primary classes I-V)</t>
  </si>
  <si>
    <t>AT - 8 A</t>
  </si>
  <si>
    <t>UTILIZATION OF CENTRAL ASSISTANCE TOWARDS HONORARIUM TO COOK-CUM-HELPERS (Upper Primary classes VI-VIII)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</si>
  <si>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</si>
  <si>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</si>
  <si>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</si>
  <si>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</si>
  <si>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</si>
  <si>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</si>
  <si>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</si>
  <si>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</si>
  <si>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</si>
  <si>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</si>
  <si>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</si>
  <si>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</si>
  <si>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</si>
  <si>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</si>
  <si>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</si>
  <si>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</si>
  <si>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</si>
  <si>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</si>
  <si>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</si>
  <si>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</si>
  <si>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</si>
  <si>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</si>
  <si>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</si>
  <si>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</si>
  <si>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</si>
  <si>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</si>
  <si>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</si>
  <si>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</si>
  <si>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</si>
  <si>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</si>
  <si>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</si>
  <si>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</si>
  <si>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</si>
  <si>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</si>
  <si>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</si>
  <si>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</si>
  <si>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</si>
  <si>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</si>
  <si>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</si>
  <si>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</si>
  <si>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</si>
  <si>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</si>
  <si>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</si>
  <si>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</si>
  <si>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</si>
  <si>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</si>
  <si>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</si>
  <si>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</si>
  <si>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</si>
  <si>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</si>
  <si>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</si>
  <si>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</si>
  <si>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</si>
  <si>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</si>
  <si>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</si>
  <si>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>Annual Work Plan and Budget 2018-19</t>
  </si>
  <si>
    <t>Table: AT-1: GENERAL INFORMATION for 2017-18</t>
  </si>
  <si>
    <t>Table: AT-2 :  Details of  Provisions  in the State Budget 2017-18</t>
  </si>
  <si>
    <t>Table: AT-2A : Releasing of Funds from State to Directorate / Authority / District / Block / School level for 2017-18</t>
  </si>
  <si>
    <t>Table AT-3: No. of Institutions in the State vis a vis Institutions serving MDM during 2017-18</t>
  </si>
  <si>
    <t>Table: AT-3A: No. of Institutions covered  (Primary, Classes I-V)  during 2017-18</t>
  </si>
  <si>
    <t>Table: AT-3B: No. of Institutions covered (Upper Primary with Primary, Classes I-VIII) during 2017-18</t>
  </si>
  <si>
    <t>Table: AT-3C: No. of Institutions covered (Upper Primary without Primary, Classes VI-VIII) during 2017-18</t>
  </si>
  <si>
    <t>Table: AT-4: Enrolment vis-à-vis availed for MDM  (Primary,Classes I- V) during 2017-18</t>
  </si>
  <si>
    <t>Enrolment (As on 30.09.2017)</t>
  </si>
  <si>
    <t>During 01.04.17 to 31.12.17</t>
  </si>
  <si>
    <t>Table: AT-4A: Enrolment vis-a-vis availed for MDM  (Upper Primary, Classes VI - VIII) 2017-18</t>
  </si>
  <si>
    <t>TotalEnrolment (As on 30.09.2017)</t>
  </si>
  <si>
    <t>Table: AT-5:  PAB-MDM Approval vs. PERFORMANCE (Primary, Classes I - V) during 2017-18</t>
  </si>
  <si>
    <t>MDM-PAB Approval for 2017-18</t>
  </si>
  <si>
    <t>MDM-PAB Approval for2017-18</t>
  </si>
  <si>
    <t>Table: AT-5 C:  PAB-MDM Approval vs. PERFORMANCE (Primary, Classes I - V) during 2017-18 - Drought</t>
  </si>
  <si>
    <t>Table: AT-5 D:  PAB-MDM Approval vs. PERFORMANCE (Upper Primary, Classes VI to VIII) during 2017-18 - Drought</t>
  </si>
  <si>
    <t>Gross Allocation for the  FY 2017-18</t>
  </si>
  <si>
    <t>Opening Balance as on 01.4.17</t>
  </si>
  <si>
    <t>Opening Balance as on 01.04.17</t>
  </si>
  <si>
    <t>Table: AT-6B: PAYMENT OF COST OF FOOD GRAINS TO FCI (Primary and Upper Primary Classes I-VIII) during2017-18</t>
  </si>
  <si>
    <t>Allocation for cost of foodgrains for 2017-18</t>
  </si>
  <si>
    <t>Table: AT-6C: Utilisation of foodgrains (Coarse Grain) during 2017-18</t>
  </si>
  <si>
    <t xml:space="preserve">Allocation for 2017-18                                </t>
  </si>
  <si>
    <t xml:space="preserve">Opening Balance as on 01.04.2017                                     </t>
  </si>
  <si>
    <t>Allocation for 2017-18</t>
  </si>
  <si>
    <t>Opening Balance as on 01.04.2017</t>
  </si>
  <si>
    <t>Allocation for FY 2017-18</t>
  </si>
  <si>
    <t>Unspent Balance as on 31.12.2017</t>
  </si>
  <si>
    <t>Table: AT-9 : Utilisation of Central Assitance towards Transportation Assistance (Primary &amp; Upper Primary,Classes I-VIII) during 2017-18</t>
  </si>
  <si>
    <t>Opening balance as on 01.04.17</t>
  </si>
  <si>
    <t>Table: AT-10 :  Utilisation of Central Assistance towards MME  (Primary &amp; Upper Primary,Classes I-VIII) during 2017-18</t>
  </si>
  <si>
    <t>Allocation for  2017-18</t>
  </si>
  <si>
    <t>Table: AT-10 A : Details of Meetings at district level during 2017-18</t>
  </si>
  <si>
    <t xml:space="preserve">Table AT - 10 B : Details of Social Audit during 2017-18 </t>
  </si>
  <si>
    <t>Annual Work Plan and Budget  2018-19</t>
  </si>
  <si>
    <t>*Total sanctioned during 2006-07  to 2017-18</t>
  </si>
  <si>
    <t>*Total sanction during 2006-07 to 2017-18</t>
  </si>
  <si>
    <t>Annual Work Plan and Budget2018-19</t>
  </si>
  <si>
    <t>Table: AT-17 : Coverage under Rashtriya Bal Swasthya Karykram (School Health Programme) - 2017-18</t>
  </si>
  <si>
    <t>Table AT - 23 Annual and Monthly data entry status in MDM-MIS during 2017-18</t>
  </si>
  <si>
    <t>Annual Work Plan &amp; Budget 2018-19</t>
  </si>
  <si>
    <t xml:space="preserve">Mid Day Meal Scheme </t>
  </si>
  <si>
    <t>Table AT - 23 A- Implementation of Automated Monitoring System  during 2017-18</t>
  </si>
  <si>
    <t>Kitchen devices sanctioned during 2006-07 to 2017-18 under MDM</t>
  </si>
  <si>
    <t>Table: AT-5 A:  PAB-MDM Approval vs. PERFORMANCE (Upper Primary, Classes VI to VIII) during 2017-18</t>
  </si>
  <si>
    <t>Table: AT-5 B:  PAB-MDM Approval vs. PERFORMANCE - STC (NCLP Schools) during 2017-18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</si>
  <si>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</si>
  <si>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</si>
  <si>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</si>
  <si>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</si>
  <si>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</si>
  <si>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</si>
  <si>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</si>
  <si>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</si>
  <si>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</si>
  <si>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</si>
  <si>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</si>
  <si>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</si>
  <si>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</si>
  <si>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</si>
  <si>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No. of institutions where setting up of kitchen garden is proposed during 2018-19</t>
  </si>
  <si>
    <t>Amount paid to children (in Rs)</t>
  </si>
  <si>
    <t>Foodgrains provided to children (in MT)</t>
  </si>
  <si>
    <t>Covered through centralised kitchen</t>
  </si>
  <si>
    <t>Proposals for 2018-19</t>
  </si>
  <si>
    <t>Table: AT-26 : Number of School Working Days (Primary,Classes I-V) for 2018-19</t>
  </si>
  <si>
    <t>April,18</t>
  </si>
  <si>
    <t>May,18</t>
  </si>
  <si>
    <t>June,18</t>
  </si>
  <si>
    <t>July,18</t>
  </si>
  <si>
    <t>August,18</t>
  </si>
  <si>
    <t>September,18</t>
  </si>
  <si>
    <t>October,18</t>
  </si>
  <si>
    <t>November,18</t>
  </si>
  <si>
    <t>December,18</t>
  </si>
  <si>
    <t>January,19</t>
  </si>
  <si>
    <t>February,19</t>
  </si>
  <si>
    <t>March,19</t>
  </si>
  <si>
    <t>Table: AT-26A : Number of School Working Days (Upper Primary,Classes VI-VIII) for 2018-19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</si>
  <si>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</si>
  <si>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</si>
  <si>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</si>
  <si>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</si>
  <si>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</si>
  <si>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</si>
  <si>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AT-27: Proposal for coverage of children and working days  for 2018-19 (Primary Classes, I-V)</t>
  </si>
  <si>
    <t>Table: AT-27C : Proposal for coverage of children and working days  for Primary (Classes I-V) in Drought affected areas  during 2018-19</t>
  </si>
  <si>
    <t>Table: AT-27 A: Proposal for coverage of children and working days  for 2018-19 (Upper Primary,Classes VI-VIII)</t>
  </si>
  <si>
    <t>Table: AT-27 B: Proposal for coverage of children for NCLP Schools during 2018-19</t>
  </si>
  <si>
    <t>Table: AT-27C</t>
  </si>
  <si>
    <t>Table: AT-28: Requirement of kitchen-cum-stores in the Primary and Upper Primary schools for the year 2018-19</t>
  </si>
  <si>
    <t>Table: AT-28 A: Requirement of kitchen cum stores as per Plinth Area Norm in the Primary and Upper Primary schools for the year 2018-19</t>
  </si>
  <si>
    <t>Table: AT-29 : Requirement of Kitchen Devices during 2018-19 in Primary &amp; Upper Primary Schools</t>
  </si>
  <si>
    <t>Table: AT 30 :    Requirement of Cook cum Helpers for 2018-19</t>
  </si>
  <si>
    <t>Maximum number of institutions for which daily data transferred during the month</t>
  </si>
  <si>
    <t>Table: AT-6: Utilisation of foodgrains  (Primary, Classes I-V) during 2017-18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</si>
  <si>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</si>
  <si>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</si>
  <si>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</si>
  <si>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</si>
  <si>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</si>
  <si>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Table: AT-6A: Utilisation of foodgrains  (Upper Primary, Classes VI-VIII) during 2017-18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</si>
  <si>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</si>
  <si>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</si>
  <si>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</si>
  <si>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</si>
  <si>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Table: AT-7: Utilisation of Cooking Cost (Primary, Classes I-V) during 2017-18</t>
  </si>
  <si>
    <t>Table: AT-7A: Utilisation of Cooking cost (Upper Primary Classes, VI-VIII) for 2017-18</t>
  </si>
  <si>
    <t>* state share includes funds as well as monetary value of the commodities supplied by the State/UT</t>
  </si>
  <si>
    <r>
      <t xml:space="preserve">Unspent Balance as on 31.12.17  [Col. 4+ Col.5+Col.6 -Col.8] </t>
    </r>
    <r>
      <rPr>
        <sz val="10"/>
        <rFont val="Arial"/>
        <family val="2"/>
      </rPr>
      <t xml:space="preserve"> </t>
    </r>
  </si>
  <si>
    <t>Table - AT - 10 B</t>
  </si>
  <si>
    <t>*Total Sanction during 2012-13 to 2017-18</t>
  </si>
  <si>
    <t>Table: AT-27 D : Proposal for coverage of children and working days  for Upper Primary (Classes VI-VIII) in Drought affected areas  during 2018-19</t>
  </si>
  <si>
    <t>Table: AT-27 D</t>
  </si>
  <si>
    <t>Kitchen-cum-store sanctioned during 2006-07 to 2017-18</t>
  </si>
  <si>
    <t>Total No. of Cook-cum-helpers required in drought affected areas, if any</t>
  </si>
  <si>
    <t>Table: AT- 32</t>
  </si>
  <si>
    <t>Table: AT-32:  PAB-MDM Approval vs. PERFORMANCE (Primary Classes I to V) during 2017-18 - Drought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</si>
  <si>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</si>
  <si>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</si>
  <si>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</si>
  <si>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</si>
  <si>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</si>
  <si>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</si>
  <si>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</si>
  <si>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Table: AT-32 A:  PAB-MDM Approval vs. PERFORMANCE (Upper Primary, Classes VI to VIII) during 2017-18 - Drought</t>
  </si>
  <si>
    <t>Information on Kitchen Garden</t>
  </si>
  <si>
    <t xml:space="preserve">AT - 10 E </t>
  </si>
  <si>
    <t>AT - 4 B</t>
  </si>
  <si>
    <t>Information on Aadhaar Enrolment</t>
  </si>
  <si>
    <t>AT - 32</t>
  </si>
  <si>
    <t>PAB-MDM Approval vs. PERFORMANCE (Primary Classes I to V) during 2017-18 - Drought</t>
  </si>
  <si>
    <t>AT - 32 A</t>
  </si>
  <si>
    <t>PAB-MDM Approval vs. PERFORMANCE (Upper Primary, Classes VI to VIII) during 2017-18 - Drought</t>
  </si>
  <si>
    <t>GENERAL INFORMATION for 2017-18</t>
  </si>
  <si>
    <t>Details of  Provisions  in the State Budget 2017-18</t>
  </si>
  <si>
    <t>Releasing of Funds from State to Directorate / Authority / District / Block / School level for 2017-18</t>
  </si>
  <si>
    <t>No. of Institutions in the State vis a vis Institutions serving MDM during 2017-18</t>
  </si>
  <si>
    <t>No. of Institutions covered  (Primary, Classes I-V)  during 2017-18</t>
  </si>
  <si>
    <t>No. of Institutions covered (Upper Primary with Primary, Classes I-VIII) during 2017-18</t>
  </si>
  <si>
    <t>No. of Institutions covered (Upper Primary without Primary, Classes VI-VIII) during 2017-18</t>
  </si>
  <si>
    <t>Enrolment vis-à-vis availed for MDM  (Primary,Classes I- V) during 2017-18</t>
  </si>
  <si>
    <t>PAB-MDM Approval vs. PERFORMANCE (Primary, Classes I - V) during 2017-18</t>
  </si>
  <si>
    <t>PAB-MDM Approval vs. PERFORMANCE (Upper Primary, Classes VI to VIII) during 2017-18</t>
  </si>
  <si>
    <t>PAB-MDM Approval vs. PERFORMANCE NCLP Schools during 2017-18</t>
  </si>
  <si>
    <t>PAB-MDM Approval vs. PERFORMANCE (Primary, Classes I - V) during 2017-18 - Drought</t>
  </si>
  <si>
    <t>Utilisation of foodgrains  (Primary, Classes I-V) during 2017-18</t>
  </si>
  <si>
    <t>Utilisation of foodgrains  (Upper Primary, Classes VI-VIII) during 2017-18</t>
  </si>
  <si>
    <t>PAYMENT OF COST OF FOOD GRAINS TO FCI (Primary and Upper Primary Classes I-VIII) during 2017-18</t>
  </si>
  <si>
    <t>Utilisation of foodgrains (Coarse Grain) during 2017-18</t>
  </si>
  <si>
    <t>Utilisation of Cooking Cost (Primary, Classes I-V) during 2017-18</t>
  </si>
  <si>
    <t>Utilisation of Cooking cost (Upper Primary Classes, VI-VIII) for 2017-18</t>
  </si>
  <si>
    <t>Utilisation of Central Assitance towards Transportation Assistance (Primary &amp; Upper Primary,Classes I-VIII) during 2017-18</t>
  </si>
  <si>
    <t>Utilisation of Central Assistance towards MME  (Primary &amp; Upper Primary,Classes I-VIII) during 2017-18</t>
  </si>
  <si>
    <t>Details of Meetings at district level during 2017-18</t>
  </si>
  <si>
    <t>Coverage under Rashtriya Bal Swasthya Karykram (School Health Programme) - 2017-18</t>
  </si>
  <si>
    <t>Annual and Monthly data entry status in MDM-MIS during 2017-18</t>
  </si>
  <si>
    <t>Implementation of Automated Monitoring System  during 2017-18</t>
  </si>
  <si>
    <t>2018-19</t>
  </si>
  <si>
    <t>Dimapur</t>
  </si>
  <si>
    <t>Kiphire</t>
  </si>
  <si>
    <t>Kohima</t>
  </si>
  <si>
    <t>Longleng</t>
  </si>
  <si>
    <t>Mokokchung</t>
  </si>
  <si>
    <t>Mon</t>
  </si>
  <si>
    <t>Peren</t>
  </si>
  <si>
    <t>Phek</t>
  </si>
  <si>
    <t>Tuensang</t>
  </si>
  <si>
    <t>Wokha</t>
  </si>
  <si>
    <t>Zunheboto</t>
  </si>
  <si>
    <t>NIL</t>
  </si>
  <si>
    <t>Jt. Project Director/ District Nodal Officer</t>
  </si>
  <si>
    <t>Dy. Project Director/ SDEO</t>
  </si>
  <si>
    <t>Finance Controller</t>
  </si>
  <si>
    <t>State Project Officer</t>
  </si>
  <si>
    <t>Account Assistant</t>
  </si>
  <si>
    <t>Coordinator</t>
  </si>
  <si>
    <t>Data Operator</t>
  </si>
  <si>
    <t>MIS Coordinator</t>
  </si>
  <si>
    <t>Computer Assistant</t>
  </si>
  <si>
    <t>Office Assistant</t>
  </si>
  <si>
    <t>Dimapur NCLP</t>
  </si>
  <si>
    <t>Nil</t>
  </si>
  <si>
    <t>Eleutheros Christian Society</t>
  </si>
  <si>
    <t>Phom Christian Development Society</t>
  </si>
  <si>
    <r>
      <t>*</t>
    </r>
    <r>
      <rPr>
        <sz val="10"/>
        <rFont val="Arial"/>
        <family val="2"/>
      </rPr>
      <t>minus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17 NCLP Schools</t>
    </r>
  </si>
  <si>
    <t>1146*</t>
  </si>
  <si>
    <t>As per need</t>
  </si>
  <si>
    <t>Community contribution</t>
  </si>
  <si>
    <t>bi weekly</t>
  </si>
  <si>
    <t>Bi weekly</t>
  </si>
  <si>
    <t xml:space="preserve">* 17 NCLP Schools are included in Dimapur </t>
  </si>
  <si>
    <t>Central Share (8+11-14)</t>
  </si>
  <si>
    <t>State Share (9+12-15)</t>
  </si>
  <si>
    <t>Total (10+13-16)</t>
  </si>
  <si>
    <t>During 01.04.17 to 31.03.18</t>
  </si>
  <si>
    <t>(For the Period 01.04.17 to 31.3.18)</t>
  </si>
  <si>
    <t>During 01.04.17 to 31.03.2018</t>
  </si>
  <si>
    <r>
      <t xml:space="preserve">No. of working days </t>
    </r>
    <r>
      <rPr>
        <b/>
        <sz val="8"/>
        <rFont val="Arial"/>
        <family val="2"/>
      </rPr>
      <t xml:space="preserve">(During 01.04.17 to 31.03.18)     </t>
    </r>
    <r>
      <rPr>
        <b/>
        <sz val="10"/>
        <rFont val="Arial"/>
        <family val="2"/>
      </rPr>
      <t xml:space="preserve">             </t>
    </r>
  </si>
  <si>
    <t xml:space="preserve">No. of working days (During 01.04.17 to 31.03.18)                  </t>
  </si>
  <si>
    <t>(For the Period 01.4.17 to 31.03.18)</t>
  </si>
  <si>
    <t>State: Nagaland</t>
  </si>
  <si>
    <t>Principal Secretary to the Govt. of Nagaland</t>
  </si>
  <si>
    <t>Department of School Education</t>
  </si>
  <si>
    <t>Department of School education</t>
  </si>
  <si>
    <t>Principal secretary to the Govt. of Nagaland</t>
  </si>
  <si>
    <t>(For the Period 01.04.17 to 31.03.18)</t>
  </si>
  <si>
    <t>Principal Secretary to the Govt of Nagaland</t>
  </si>
  <si>
    <t xml:space="preserve">                                                                                                                                                                          Department of School Education</t>
  </si>
  <si>
    <t>Principal Secretay to the Govt. of Nagaland</t>
  </si>
  <si>
    <t>Principal Secretary to the Govt. of Nagland</t>
  </si>
  <si>
    <t>Pulse 1 (Masoor)</t>
  </si>
  <si>
    <t>*</t>
  </si>
  <si>
    <t>Fund required  (Rs.in lakh)</t>
  </si>
  <si>
    <t>AT - 10 F</t>
  </si>
  <si>
    <t>Information on Drinking water facilites</t>
  </si>
  <si>
    <t>Number of School Working Days (Primary,Classes I-V) for 2018-19</t>
  </si>
  <si>
    <t>Number of School Working Days (Upper Primary,Classes VI-VIII) for 2018-19</t>
  </si>
  <si>
    <t>Proposal for coverage of children and working days  for 2018-19  (Primary Classes, I-V)</t>
  </si>
  <si>
    <t>Proposal for coverage of children and working days  for 2018-19  (Upper Primary,Classes VI-VIII)</t>
  </si>
  <si>
    <t>Proposal for coverage of children for NCLP Schools during 2018-19</t>
  </si>
  <si>
    <t>Proposal for coverage of children and working days  for Primary (Classes I-V) in Drought affected areas  during 2018-19</t>
  </si>
  <si>
    <t>Proposal for coverage of children and working days  for  Upper Primary (Classes VI-VIII)in Drought affected areas  during 2018-19</t>
  </si>
  <si>
    <t>Requirement of kitchen-cum-stores in the Primary and Upper Primary schools for the year 2018-19</t>
  </si>
  <si>
    <t>Requirement of kitchen cum stores as per Plinth Area Norm in the Primary and Upper Primary schools for the year 2018-19</t>
  </si>
  <si>
    <t>Requirement of Kitchen Devices during 2018-19 in Primary &amp; Upper Primary Schools</t>
  </si>
  <si>
    <t>Requirement of Cook cum Helpers for 2018-19</t>
  </si>
  <si>
    <t>Budget Provision for the Year 2018-19</t>
  </si>
  <si>
    <t>Table: AT- 10 F</t>
  </si>
  <si>
    <t>Table AT-10 F: Information on Drinking water facilites</t>
  </si>
  <si>
    <t>Total Schools</t>
  </si>
  <si>
    <t>Schools having drinking water facilities</t>
  </si>
  <si>
    <t>Schools having safe drinking water facilities</t>
  </si>
  <si>
    <t>Number of Schools having facility of water filtration</t>
  </si>
  <si>
    <t>Types of filtration* used (number of schools)</t>
  </si>
  <si>
    <t>Any Innovation for purification of water</t>
  </si>
  <si>
    <t>Source of Funds used</t>
  </si>
  <si>
    <t>Membrane technology Purification</t>
  </si>
  <si>
    <t>UV purification or e-boiling</t>
  </si>
  <si>
    <t>Candle filter purifier</t>
  </si>
  <si>
    <t>Activated carbon filter purifier</t>
  </si>
  <si>
    <t>CSR</t>
  </si>
  <si>
    <t>Donations etc.</t>
  </si>
  <si>
    <t>RO</t>
  </si>
  <si>
    <t>UF</t>
  </si>
  <si>
    <t>Engaged in 2017-18</t>
  </si>
  <si>
    <t>Kitchen -cum-Store constructed with Rs. 60,000/-(Rupees sixty thousand)only per unit during 2006 to 2011 are under dilapidated condition.</t>
  </si>
  <si>
    <t>Table: AT-31 : Budget Provision for the Year 2018-19</t>
  </si>
  <si>
    <t>Budget Released till 31.03.2018</t>
  </si>
  <si>
    <t>State : Nagaland</t>
  </si>
  <si>
    <t>State:Nagaland</t>
  </si>
  <si>
    <t>Vegetables</t>
  </si>
  <si>
    <t xml:space="preserve">          Department of School Education</t>
  </si>
  <si>
    <t>Total Unspent Balance as on 31.03.2018</t>
  </si>
  <si>
    <t xml:space="preserve">Total Unspent Balance as on 31.03.2018   </t>
  </si>
  <si>
    <t>Unspent balance as on 31.03.2018                    [Col: (4+5)-7]</t>
  </si>
  <si>
    <t>(As on 31.03.2018)</t>
  </si>
  <si>
    <t xml:space="preserve">        Department of School Education</t>
  </si>
  <si>
    <t>Jan</t>
  </si>
  <si>
    <t>Feb</t>
  </si>
  <si>
    <t>Mar</t>
  </si>
  <si>
    <t>√</t>
  </si>
  <si>
    <t>7.25 lakhs</t>
  </si>
  <si>
    <t>Expenditure Incurred (in Rs)</t>
  </si>
  <si>
    <t>Tuensang district &amp; Tseminyu block under Kohima district have been selected for conduct Social audit and its under progress.</t>
  </si>
  <si>
    <t>Yes</t>
  </si>
  <si>
    <t>dsenagaland.mdm.yahoo.in</t>
  </si>
  <si>
    <t>(During 01.04.17 to 31.03.2018)</t>
  </si>
  <si>
    <t>*4th Quater bill  received from FCI on 30-04-2018 and payment for the same is under process.</t>
  </si>
  <si>
    <t>0370-2260036</t>
  </si>
  <si>
    <t>No</t>
  </si>
  <si>
    <t>As on 31-03-2018</t>
  </si>
</sst>
</file>

<file path=xl/styles.xml><?xml version="1.0" encoding="utf-8"?>
<styleSheet xmlns="http://schemas.openxmlformats.org/spreadsheetml/2006/main">
  <numFmts count="1">
    <numFmt numFmtId="164" formatCode="0.000"/>
  </numFmts>
  <fonts count="7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b/>
      <sz val="8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mbria"/>
      <family val="1"/>
      <scheme val="major"/>
    </font>
    <font>
      <b/>
      <sz val="2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Calibri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3" fillId="0" borderId="0"/>
  </cellStyleXfs>
  <cellXfs count="1022">
    <xf numFmtId="0" fontId="0" fillId="0" borderId="0" xfId="0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0" xfId="0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/>
    <xf numFmtId="0" fontId="5" fillId="0" borderId="0" xfId="0" applyFont="1"/>
    <xf numFmtId="0" fontId="10" fillId="0" borderId="0" xfId="0" applyFont="1"/>
    <xf numFmtId="0" fontId="5" fillId="0" borderId="0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0" fillId="0" borderId="5" xfId="0" applyFont="1" applyBorder="1"/>
    <xf numFmtId="0" fontId="10" fillId="0" borderId="6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/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Border="1" applyAlignment="1">
      <alignment horizontal="left" wrapText="1"/>
    </xf>
    <xf numFmtId="0" fontId="6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6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top" wrapText="1"/>
    </xf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0" fontId="18" fillId="0" borderId="0" xfId="0" applyFont="1"/>
    <xf numFmtId="0" fontId="16" fillId="0" borderId="0" xfId="0" applyFont="1" applyBorder="1"/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0" xfId="0" applyFont="1"/>
    <xf numFmtId="0" fontId="20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20" fillId="0" borderId="0" xfId="0" applyFont="1"/>
    <xf numFmtId="0" fontId="0" fillId="0" borderId="5" xfId="0" applyBorder="1"/>
    <xf numFmtId="0" fontId="20" fillId="0" borderId="2" xfId="0" quotePrefix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wrapText="1"/>
    </xf>
    <xf numFmtId="0" fontId="10" fillId="0" borderId="0" xfId="0" quotePrefix="1" applyFont="1" applyBorder="1" applyAlignment="1">
      <alignment horizontal="center"/>
    </xf>
    <xf numFmtId="0" fontId="22" fillId="0" borderId="0" xfId="1" applyFont="1"/>
    <xf numFmtId="0" fontId="23" fillId="0" borderId="2" xfId="1" applyFont="1" applyBorder="1" applyAlignment="1">
      <alignment horizontal="center" vertical="top" wrapText="1"/>
    </xf>
    <xf numFmtId="0" fontId="47" fillId="0" borderId="0" xfId="1"/>
    <xf numFmtId="0" fontId="47" fillId="0" borderId="0" xfId="1" applyAlignment="1">
      <alignment horizontal="left"/>
    </xf>
    <xf numFmtId="0" fontId="24" fillId="0" borderId="0" xfId="1" applyFont="1" applyAlignment="1">
      <alignment horizontal="left"/>
    </xf>
    <xf numFmtId="0" fontId="47" fillId="0" borderId="7" xfId="1" applyBorder="1" applyAlignment="1">
      <alignment horizontal="center"/>
    </xf>
    <xf numFmtId="0" fontId="21" fillId="0" borderId="0" xfId="1" applyFont="1"/>
    <xf numFmtId="0" fontId="21" fillId="0" borderId="0" xfId="1" applyFont="1" applyAlignment="1">
      <alignment horizontal="center"/>
    </xf>
    <xf numFmtId="0" fontId="47" fillId="0" borderId="2" xfId="1" applyBorder="1"/>
    <xf numFmtId="0" fontId="47" fillId="0" borderId="0" xfId="1" applyBorder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25" fillId="0" borderId="3" xfId="1" applyFont="1" applyBorder="1" applyAlignment="1">
      <alignment horizontal="center" vertical="top" wrapText="1"/>
    </xf>
    <xf numFmtId="0" fontId="25" fillId="0" borderId="2" xfId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/>
    </xf>
    <xf numFmtId="0" fontId="10" fillId="0" borderId="0" xfId="2"/>
    <xf numFmtId="0" fontId="15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/>
    <xf numFmtId="0" fontId="5" fillId="0" borderId="2" xfId="2" applyFont="1" applyBorder="1" applyAlignment="1">
      <alignment horizontal="center"/>
    </xf>
    <xf numFmtId="0" fontId="5" fillId="0" borderId="2" xfId="2" applyFont="1" applyBorder="1" applyAlignment="1">
      <alignment horizontal="center" vertical="top" wrapText="1"/>
    </xf>
    <xf numFmtId="0" fontId="5" fillId="0" borderId="4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 wrapText="1"/>
    </xf>
    <xf numFmtId="0" fontId="10" fillId="0" borderId="2" xfId="2" applyBorder="1" applyAlignment="1">
      <alignment horizontal="center"/>
    </xf>
    <xf numFmtId="0" fontId="10" fillId="0" borderId="2" xfId="2" applyBorder="1"/>
    <xf numFmtId="0" fontId="10" fillId="0" borderId="4" xfId="2" applyBorder="1"/>
    <xf numFmtId="0" fontId="10" fillId="0" borderId="0" xfId="2" applyFill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10" fillId="0" borderId="0" xfId="2" applyBorder="1"/>
    <xf numFmtId="0" fontId="9" fillId="0" borderId="0" xfId="2" applyFont="1"/>
    <xf numFmtId="0" fontId="5" fillId="0" borderId="0" xfId="2" applyFont="1"/>
    <xf numFmtId="0" fontId="6" fillId="0" borderId="0" xfId="2" applyFont="1" applyAlignment="1"/>
    <xf numFmtId="0" fontId="20" fillId="0" borderId="7" xfId="0" applyFont="1" applyBorder="1" applyAlignment="1"/>
    <xf numFmtId="0" fontId="5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8" xfId="0" applyFont="1" applyBorder="1"/>
    <xf numFmtId="0" fontId="5" fillId="0" borderId="9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/>
    <xf numFmtId="0" fontId="22" fillId="0" borderId="2" xfId="1" applyFont="1" applyBorder="1"/>
    <xf numFmtId="0" fontId="22" fillId="0" borderId="2" xfId="1" applyFont="1" applyBorder="1" applyAlignment="1">
      <alignment wrapText="1"/>
    </xf>
    <xf numFmtId="0" fontId="22" fillId="0" borderId="2" xfId="1" applyFont="1" applyBorder="1" applyAlignment="1"/>
    <xf numFmtId="0" fontId="22" fillId="0" borderId="0" xfId="1" applyFont="1" applyBorder="1"/>
    <xf numFmtId="0" fontId="5" fillId="0" borderId="10" xfId="0" applyFont="1" applyFill="1" applyBorder="1" applyAlignment="1">
      <alignment horizontal="center" vertical="top" wrapText="1"/>
    </xf>
    <xf numFmtId="0" fontId="20" fillId="0" borderId="0" xfId="0" applyFont="1" applyBorder="1" applyAlignment="1"/>
    <xf numFmtId="0" fontId="8" fillId="0" borderId="0" xfId="0" applyFont="1" applyAlignment="1"/>
    <xf numFmtId="0" fontId="13" fillId="0" borderId="0" xfId="0" applyFont="1" applyBorder="1"/>
    <xf numFmtId="0" fontId="27" fillId="0" borderId="0" xfId="1" applyFont="1"/>
    <xf numFmtId="0" fontId="47" fillId="0" borderId="2" xfId="1" applyBorder="1" applyAlignment="1">
      <alignment horizontal="center"/>
    </xf>
    <xf numFmtId="0" fontId="16" fillId="0" borderId="0" xfId="0" applyFont="1" applyBorder="1" applyAlignment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/>
    </xf>
    <xf numFmtId="0" fontId="5" fillId="0" borderId="0" xfId="2" applyFont="1" applyBorder="1"/>
    <xf numFmtId="0" fontId="21" fillId="0" borderId="0" xfId="1" applyFont="1" applyBorder="1" applyAlignment="1">
      <alignment horizontal="center"/>
    </xf>
    <xf numFmtId="0" fontId="9" fillId="0" borderId="0" xfId="0" applyFont="1" applyBorder="1"/>
    <xf numFmtId="0" fontId="23" fillId="0" borderId="3" xfId="1" applyFont="1" applyBorder="1" applyAlignment="1">
      <alignment horizontal="center" vertical="top" wrapText="1"/>
    </xf>
    <xf numFmtId="0" fontId="9" fillId="0" borderId="2" xfId="0" applyFont="1" applyBorder="1"/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2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21" fillId="0" borderId="2" xfId="1" applyFont="1" applyBorder="1" applyAlignment="1">
      <alignment horizontal="center"/>
    </xf>
    <xf numFmtId="0" fontId="21" fillId="0" borderId="0" xfId="1" applyFont="1" applyAlignment="1">
      <alignment horizontal="center" vertical="top" wrapText="1"/>
    </xf>
    <xf numFmtId="0" fontId="14" fillId="0" borderId="0" xfId="2" applyFont="1" applyAlignment="1"/>
    <xf numFmtId="0" fontId="20" fillId="0" borderId="0" xfId="0" applyFont="1" applyBorder="1" applyAlignment="1">
      <alignment horizontal="center"/>
    </xf>
    <xf numFmtId="0" fontId="9" fillId="0" borderId="7" xfId="0" applyFont="1" applyBorder="1" applyAlignment="1"/>
    <xf numFmtId="0" fontId="5" fillId="0" borderId="10" xfId="2" applyFont="1" applyFill="1" applyBorder="1" applyAlignment="1">
      <alignment horizontal="center" vertical="top" wrapText="1"/>
    </xf>
    <xf numFmtId="0" fontId="10" fillId="0" borderId="0" xfId="2" applyAlignment="1">
      <alignment horizontal="left"/>
    </xf>
    <xf numFmtId="0" fontId="17" fillId="0" borderId="0" xfId="0" applyFont="1" applyAlignment="1">
      <alignment horizontal="left"/>
    </xf>
    <xf numFmtId="0" fontId="5" fillId="0" borderId="8" xfId="0" applyFont="1" applyBorder="1" applyAlignment="1">
      <alignment horizontal="center" vertical="top" wrapText="1"/>
    </xf>
    <xf numFmtId="0" fontId="10" fillId="0" borderId="0" xfId="1" applyFont="1"/>
    <xf numFmtId="0" fontId="8" fillId="0" borderId="0" xfId="1" applyFont="1" applyAlignment="1">
      <alignment horizontal="center"/>
    </xf>
    <xf numFmtId="0" fontId="5" fillId="0" borderId="2" xfId="1" applyFont="1" applyBorder="1" applyAlignment="1">
      <alignment horizontal="center" vertical="top" wrapText="1"/>
    </xf>
    <xf numFmtId="0" fontId="10" fillId="0" borderId="2" xfId="1" applyFont="1" applyBorder="1"/>
    <xf numFmtId="0" fontId="12" fillId="0" borderId="0" xfId="1" applyFont="1"/>
    <xf numFmtId="0" fontId="5" fillId="0" borderId="2" xfId="1" applyFont="1" applyBorder="1"/>
    <xf numFmtId="0" fontId="10" fillId="0" borderId="2" xfId="1" applyFont="1" applyBorder="1" applyAlignment="1"/>
    <xf numFmtId="0" fontId="10" fillId="0" borderId="2" xfId="1" applyFont="1" applyBorder="1" applyAlignment="1">
      <alignment horizontal="center"/>
    </xf>
    <xf numFmtId="0" fontId="20" fillId="0" borderId="2" xfId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10" fillId="0" borderId="2" xfId="0" applyFont="1" applyBorder="1" applyAlignment="1">
      <alignment wrapText="1"/>
    </xf>
    <xf numFmtId="0" fontId="30" fillId="0" borderId="3" xfId="1" applyFont="1" applyBorder="1" applyAlignment="1">
      <alignment horizontal="center" vertical="top" wrapText="1"/>
    </xf>
    <xf numFmtId="0" fontId="31" fillId="0" borderId="2" xfId="1" applyFont="1" applyBorder="1" applyAlignment="1">
      <alignment horizontal="center" vertical="top" wrapText="1"/>
    </xf>
    <xf numFmtId="0" fontId="27" fillId="0" borderId="0" xfId="1" applyFont="1" applyAlignment="1">
      <alignment horizontal="center"/>
    </xf>
    <xf numFmtId="0" fontId="31" fillId="0" borderId="10" xfId="1" applyFont="1" applyBorder="1" applyAlignment="1">
      <alignment horizontal="center" wrapText="1"/>
    </xf>
    <xf numFmtId="0" fontId="31" fillId="0" borderId="1" xfId="1" applyFont="1" applyBorder="1" applyAlignment="1">
      <alignment horizontal="center"/>
    </xf>
    <xf numFmtId="0" fontId="5" fillId="0" borderId="11" xfId="2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5" fillId="0" borderId="0" xfId="0" applyFont="1" applyBorder="1" applyAlignment="1"/>
    <xf numFmtId="0" fontId="18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9" fillId="0" borderId="0" xfId="0" applyFont="1" applyBorder="1" applyAlignment="1"/>
    <xf numFmtId="0" fontId="25" fillId="0" borderId="5" xfId="1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33" fillId="0" borderId="0" xfId="1" applyFont="1" applyAlignment="1">
      <alignment horizontal="center"/>
    </xf>
    <xf numFmtId="0" fontId="10" fillId="0" borderId="2" xfId="2" applyFont="1" applyBorder="1" applyAlignment="1">
      <alignment horizontal="center" vertical="top" wrapText="1"/>
    </xf>
    <xf numFmtId="0" fontId="10" fillId="0" borderId="0" xfId="2" applyFont="1"/>
    <xf numFmtId="0" fontId="5" fillId="0" borderId="2" xfId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top"/>
    </xf>
    <xf numFmtId="0" fontId="20" fillId="0" borderId="2" xfId="2" applyFont="1" applyBorder="1" applyAlignment="1">
      <alignment horizontal="center" wrapText="1"/>
    </xf>
    <xf numFmtId="0" fontId="20" fillId="0" borderId="0" xfId="0" applyFont="1" applyAlignment="1">
      <alignment horizontal="center" vertical="top" wrapText="1"/>
    </xf>
    <xf numFmtId="0" fontId="5" fillId="0" borderId="2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 wrapText="1"/>
    </xf>
    <xf numFmtId="0" fontId="10" fillId="0" borderId="0" xfId="3"/>
    <xf numFmtId="0" fontId="9" fillId="0" borderId="0" xfId="3" applyFont="1" applyAlignment="1"/>
    <xf numFmtId="0" fontId="15" fillId="0" borderId="0" xfId="3" applyFont="1" applyAlignment="1"/>
    <xf numFmtId="0" fontId="7" fillId="0" borderId="0" xfId="3" applyFont="1"/>
    <xf numFmtId="0" fontId="20" fillId="0" borderId="2" xfId="3" applyFont="1" applyBorder="1" applyAlignment="1">
      <alignment horizontal="center" vertical="top" wrapText="1"/>
    </xf>
    <xf numFmtId="0" fontId="20" fillId="0" borderId="0" xfId="3" applyFont="1"/>
    <xf numFmtId="0" fontId="20" fillId="0" borderId="0" xfId="3" applyFont="1" applyBorder="1"/>
    <xf numFmtId="0" fontId="20" fillId="0" borderId="5" xfId="3" applyFont="1" applyBorder="1" applyAlignment="1">
      <alignment horizontal="center" vertical="top" wrapText="1"/>
    </xf>
    <xf numFmtId="0" fontId="20" fillId="0" borderId="9" xfId="3" applyFont="1" applyBorder="1" applyAlignment="1">
      <alignment horizontal="center" vertical="top" wrapText="1"/>
    </xf>
    <xf numFmtId="0" fontId="20" fillId="0" borderId="6" xfId="3" applyFont="1" applyBorder="1" applyAlignment="1">
      <alignment horizontal="center" vertical="top" wrapText="1"/>
    </xf>
    <xf numFmtId="0" fontId="5" fillId="0" borderId="0" xfId="3" applyFont="1"/>
    <xf numFmtId="0" fontId="5" fillId="0" borderId="2" xfId="3" applyFont="1" applyBorder="1" applyAlignment="1">
      <alignment horizontal="center"/>
    </xf>
    <xf numFmtId="0" fontId="5" fillId="0" borderId="2" xfId="3" applyFont="1" applyBorder="1" applyAlignment="1">
      <alignment horizontal="left"/>
    </xf>
    <xf numFmtId="0" fontId="5" fillId="0" borderId="2" xfId="3" applyFont="1" applyBorder="1" applyAlignment="1">
      <alignment horizontal="left" wrapText="1"/>
    </xf>
    <xf numFmtId="0" fontId="10" fillId="0" borderId="0" xfId="3" applyFill="1" applyBorder="1" applyAlignment="1">
      <alignment horizontal="left"/>
    </xf>
    <xf numFmtId="0" fontId="10" fillId="0" borderId="0" xfId="3" applyAlignment="1">
      <alignment horizontal="left"/>
    </xf>
    <xf numFmtId="0" fontId="9" fillId="0" borderId="0" xfId="3" applyFont="1"/>
    <xf numFmtId="0" fontId="10" fillId="0" borderId="0" xfId="4"/>
    <xf numFmtId="0" fontId="6" fillId="0" borderId="0" xfId="4" applyFont="1" applyAlignment="1">
      <alignment horizontal="right"/>
    </xf>
    <xf numFmtId="0" fontId="7" fillId="0" borderId="0" xfId="4" applyFont="1" applyAlignment="1">
      <alignment horizontal="right"/>
    </xf>
    <xf numFmtId="0" fontId="18" fillId="0" borderId="2" xfId="4" applyFont="1" applyBorder="1" applyAlignment="1">
      <alignment horizontal="center" vertical="top" wrapText="1"/>
    </xf>
    <xf numFmtId="0" fontId="18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/>
    </xf>
    <xf numFmtId="0" fontId="16" fillId="0" borderId="2" xfId="4" applyFont="1" applyBorder="1" applyAlignment="1">
      <alignment horizontal="left" vertical="top" wrapText="1"/>
    </xf>
    <xf numFmtId="0" fontId="16" fillId="0" borderId="2" xfId="4" applyFont="1" applyBorder="1" applyAlignment="1">
      <alignment horizontal="center" vertical="top" wrapText="1"/>
    </xf>
    <xf numFmtId="0" fontId="16" fillId="0" borderId="0" xfId="4" applyFont="1" applyAlignment="1">
      <alignment horizontal="left"/>
    </xf>
    <xf numFmtId="0" fontId="4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8" fillId="0" borderId="0" xfId="0" applyFont="1" applyBorder="1" applyAlignment="1"/>
    <xf numFmtId="0" fontId="38" fillId="0" borderId="1" xfId="0" applyFont="1" applyBorder="1" applyAlignment="1">
      <alignment vertical="top" wrapText="1"/>
    </xf>
    <xf numFmtId="0" fontId="38" fillId="3" borderId="1" xfId="0" applyFont="1" applyFill="1" applyBorder="1" applyAlignment="1">
      <alignment vertical="center" wrapText="1"/>
    </xf>
    <xf numFmtId="0" fontId="39" fillId="0" borderId="2" xfId="0" quotePrefix="1" applyFont="1" applyBorder="1" applyAlignment="1">
      <alignment horizontal="center" vertical="top" wrapText="1"/>
    </xf>
    <xf numFmtId="0" fontId="0" fillId="3" borderId="2" xfId="0" applyFill="1" applyBorder="1"/>
    <xf numFmtId="0" fontId="50" fillId="0" borderId="0" xfId="0" applyFont="1"/>
    <xf numFmtId="0" fontId="5" fillId="0" borderId="0" xfId="1" applyFont="1"/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/>
    </xf>
    <xf numFmtId="0" fontId="20" fillId="0" borderId="0" xfId="1" applyFont="1" applyAlignment="1">
      <alignment horizontal="left"/>
    </xf>
    <xf numFmtId="0" fontId="9" fillId="0" borderId="0" xfId="1" applyFont="1"/>
    <xf numFmtId="0" fontId="5" fillId="0" borderId="0" xfId="1" applyFont="1" applyAlignment="1"/>
    <xf numFmtId="0" fontId="5" fillId="0" borderId="0" xfId="1" applyFont="1" applyBorder="1" applyAlignment="1"/>
    <xf numFmtId="0" fontId="5" fillId="0" borderId="0" xfId="1" applyFont="1" applyBorder="1"/>
    <xf numFmtId="0" fontId="5" fillId="0" borderId="0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left"/>
    </xf>
    <xf numFmtId="0" fontId="39" fillId="0" borderId="2" xfId="0" applyFont="1" applyBorder="1" applyAlignment="1">
      <alignment horizontal="center" vertical="top" wrapText="1"/>
    </xf>
    <xf numFmtId="0" fontId="5" fillId="0" borderId="2" xfId="1" applyFont="1" applyBorder="1" applyAlignment="1"/>
    <xf numFmtId="0" fontId="16" fillId="0" borderId="0" xfId="1" applyFont="1" applyBorder="1" applyAlignment="1"/>
    <xf numFmtId="0" fontId="5" fillId="0" borderId="2" xfId="1" applyFont="1" applyBorder="1" applyAlignment="1">
      <alignment vertical="top" wrapText="1"/>
    </xf>
    <xf numFmtId="0" fontId="5" fillId="0" borderId="0" xfId="1" applyFont="1" applyAlignment="1">
      <alignment vertical="top" wrapText="1"/>
    </xf>
    <xf numFmtId="0" fontId="20" fillId="0" borderId="0" xfId="1" applyFont="1"/>
    <xf numFmtId="0" fontId="18" fillId="0" borderId="0" xfId="1" applyFont="1" applyBorder="1" applyAlignment="1">
      <alignment wrapText="1"/>
    </xf>
    <xf numFmtId="0" fontId="5" fillId="3" borderId="2" xfId="1" quotePrefix="1" applyFont="1" applyFill="1" applyBorder="1" applyAlignment="1">
      <alignment horizontal="center" vertical="center" wrapText="1"/>
    </xf>
    <xf numFmtId="0" fontId="20" fillId="3" borderId="3" xfId="1" quotePrefix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5" fillId="0" borderId="0" xfId="0" applyFont="1" applyAlignment="1"/>
    <xf numFmtId="0" fontId="36" fillId="0" borderId="0" xfId="0" applyFont="1" applyAlignment="1"/>
    <xf numFmtId="0" fontId="39" fillId="0" borderId="0" xfId="0" applyFont="1" applyBorder="1" applyAlignment="1"/>
    <xf numFmtId="0" fontId="38" fillId="0" borderId="2" xfId="0" applyFont="1" applyBorder="1" applyAlignment="1">
      <alignment horizontal="center" vertical="top" wrapText="1"/>
    </xf>
    <xf numFmtId="0" fontId="48" fillId="0" borderId="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top"/>
    </xf>
    <xf numFmtId="0" fontId="52" fillId="0" borderId="2" xfId="0" applyFont="1" applyBorder="1" applyAlignment="1">
      <alignment vertical="top" wrapText="1"/>
    </xf>
    <xf numFmtId="0" fontId="49" fillId="0" borderId="2" xfId="0" applyFont="1" applyBorder="1" applyAlignment="1">
      <alignment horizontal="center"/>
    </xf>
    <xf numFmtId="0" fontId="5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56" fillId="0" borderId="2" xfId="0" applyFont="1" applyBorder="1" applyAlignment="1">
      <alignment vertical="top" wrapText="1"/>
    </xf>
    <xf numFmtId="0" fontId="56" fillId="0" borderId="2" xfId="0" applyFont="1" applyBorder="1" applyAlignment="1">
      <alignment horizontal="center" vertical="top" wrapText="1"/>
    </xf>
    <xf numFmtId="0" fontId="48" fillId="0" borderId="0" xfId="0" applyFont="1"/>
    <xf numFmtId="0" fontId="57" fillId="0" borderId="2" xfId="0" applyFont="1" applyBorder="1" applyAlignment="1">
      <alignment vertical="center" wrapText="1"/>
    </xf>
    <xf numFmtId="0" fontId="57" fillId="0" borderId="2" xfId="0" applyFont="1" applyBorder="1" applyAlignment="1">
      <alignment horizontal="left" vertical="center" wrapText="1" indent="2"/>
    </xf>
    <xf numFmtId="0" fontId="57" fillId="0" borderId="0" xfId="0" applyFont="1" applyBorder="1" applyAlignment="1">
      <alignment horizontal="left" vertical="center" wrapText="1" indent="2"/>
    </xf>
    <xf numFmtId="0" fontId="57" fillId="0" borderId="0" xfId="0" applyFont="1" applyBorder="1" applyAlignment="1">
      <alignment vertical="center" wrapText="1"/>
    </xf>
    <xf numFmtId="0" fontId="48" fillId="0" borderId="2" xfId="0" applyFont="1" applyBorder="1" applyAlignment="1">
      <alignment vertical="top" wrapText="1"/>
    </xf>
    <xf numFmtId="0" fontId="48" fillId="0" borderId="5" xfId="0" applyFont="1" applyBorder="1" applyAlignment="1">
      <alignment horizontal="center" vertical="top" wrapText="1"/>
    </xf>
    <xf numFmtId="0" fontId="57" fillId="0" borderId="2" xfId="0" applyFont="1" applyBorder="1" applyAlignment="1">
      <alignment horizontal="center" vertical="center" wrapText="1"/>
    </xf>
    <xf numFmtId="0" fontId="8" fillId="0" borderId="0" xfId="1" applyFont="1" applyAlignment="1"/>
    <xf numFmtId="0" fontId="35" fillId="0" borderId="0" xfId="0" applyFont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8" fillId="0" borderId="2" xfId="0" applyFont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0" fillId="4" borderId="0" xfId="0" applyFont="1" applyFill="1"/>
    <xf numFmtId="0" fontId="15" fillId="4" borderId="0" xfId="0" applyFont="1" applyFill="1"/>
    <xf numFmtId="0" fontId="5" fillId="4" borderId="0" xfId="0" applyFont="1" applyFill="1"/>
    <xf numFmtId="0" fontId="52" fillId="0" borderId="3" xfId="0" applyFont="1" applyBorder="1" applyAlignment="1">
      <alignment horizontal="center" vertical="top" wrapText="1"/>
    </xf>
    <xf numFmtId="0" fontId="52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" xfId="2" applyFont="1" applyFill="1" applyBorder="1" applyAlignment="1">
      <alignment horizontal="left" vertical="center" wrapText="1"/>
    </xf>
    <xf numFmtId="0" fontId="10" fillId="3" borderId="0" xfId="1" applyFont="1" applyFill="1"/>
    <xf numFmtId="0" fontId="8" fillId="3" borderId="0" xfId="1" applyFont="1" applyFill="1" applyAlignment="1"/>
    <xf numFmtId="0" fontId="20" fillId="3" borderId="2" xfId="1" applyFont="1" applyFill="1" applyBorder="1" applyAlignment="1">
      <alignment horizontal="center"/>
    </xf>
    <xf numFmtId="0" fontId="10" fillId="3" borderId="0" xfId="0" applyFont="1" applyFill="1"/>
    <xf numFmtId="0" fontId="5" fillId="3" borderId="0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5" xfId="0" applyFont="1" applyFill="1" applyBorder="1" applyAlignment="1"/>
    <xf numFmtId="0" fontId="10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/>
    <xf numFmtId="0" fontId="5" fillId="0" borderId="0" xfId="2" applyFont="1" applyAlignment="1"/>
    <xf numFmtId="0" fontId="20" fillId="0" borderId="0" xfId="2" applyFont="1" applyAlignment="1">
      <alignment horizontal="right"/>
    </xf>
    <xf numFmtId="0" fontId="13" fillId="0" borderId="2" xfId="0" applyFont="1" applyBorder="1" applyAlignment="1">
      <alignment horizontal="center"/>
    </xf>
    <xf numFmtId="0" fontId="48" fillId="0" borderId="2" xfId="1" applyFont="1" applyBorder="1"/>
    <xf numFmtId="0" fontId="48" fillId="0" borderId="0" xfId="1" applyFont="1" applyBorder="1"/>
    <xf numFmtId="0" fontId="48" fillId="0" borderId="2" xfId="1" applyFont="1" applyBorder="1" applyAlignment="1">
      <alignment horizontal="center"/>
    </xf>
    <xf numFmtId="0" fontId="23" fillId="0" borderId="2" xfId="1" applyFont="1" applyBorder="1"/>
    <xf numFmtId="0" fontId="37" fillId="3" borderId="0" xfId="0" applyFont="1" applyFill="1"/>
    <xf numFmtId="0" fontId="48" fillId="3" borderId="2" xfId="0" applyFont="1" applyFill="1" applyBorder="1" applyAlignment="1">
      <alignment horizontal="center" vertical="top" wrapText="1"/>
    </xf>
    <xf numFmtId="0" fontId="38" fillId="3" borderId="2" xfId="0" applyFont="1" applyFill="1" applyBorder="1" applyAlignment="1">
      <alignment horizontal="center" vertical="top" wrapText="1"/>
    </xf>
    <xf numFmtId="0" fontId="0" fillId="3" borderId="0" xfId="0" applyFill="1"/>
    <xf numFmtId="0" fontId="37" fillId="0" borderId="2" xfId="0" quotePrefix="1" applyFont="1" applyBorder="1" applyAlignment="1">
      <alignment horizontal="center" vertical="top" wrapText="1"/>
    </xf>
    <xf numFmtId="0" fontId="39" fillId="0" borderId="3" xfId="0" applyFont="1" applyBorder="1" applyAlignment="1">
      <alignment horizontal="center" vertical="top" wrapText="1"/>
    </xf>
    <xf numFmtId="0" fontId="13" fillId="3" borderId="0" xfId="0" applyFont="1" applyFill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43" fillId="0" borderId="0" xfId="0" applyFont="1" applyAlignment="1"/>
    <xf numFmtId="0" fontId="18" fillId="0" borderId="0" xfId="0" applyFont="1" applyAlignment="1"/>
    <xf numFmtId="0" fontId="48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8" fillId="0" borderId="1" xfId="0" applyFont="1" applyBorder="1" applyAlignment="1">
      <alignment horizontal="center" vertical="top" wrapText="1"/>
    </xf>
    <xf numFmtId="0" fontId="38" fillId="0" borderId="2" xfId="0" applyFont="1" applyBorder="1" applyAlignment="1">
      <alignment horizontal="center" vertical="top" wrapText="1"/>
    </xf>
    <xf numFmtId="0" fontId="5" fillId="3" borderId="0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/>
    <xf numFmtId="0" fontId="38" fillId="3" borderId="1" xfId="0" applyFont="1" applyFill="1" applyBorder="1" applyAlignment="1">
      <alignment horizontal="center" vertical="top" wrapText="1"/>
    </xf>
    <xf numFmtId="0" fontId="5" fillId="0" borderId="0" xfId="5" applyFont="1"/>
    <xf numFmtId="0" fontId="5" fillId="0" borderId="0" xfId="5" applyFont="1" applyAlignment="1">
      <alignment horizontal="center" vertical="top" wrapText="1"/>
    </xf>
    <xf numFmtId="0" fontId="5" fillId="0" borderId="0" xfId="5" applyFont="1" applyAlignment="1"/>
    <xf numFmtId="0" fontId="5" fillId="0" borderId="0" xfId="5" applyFont="1" applyAlignment="1">
      <alignment horizontal="center"/>
    </xf>
    <xf numFmtId="0" fontId="35" fillId="3" borderId="0" xfId="0" applyFont="1" applyFill="1" applyAlignment="1">
      <alignment horizontal="center"/>
    </xf>
    <xf numFmtId="0" fontId="39" fillId="3" borderId="2" xfId="0" quotePrefix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/>
    <xf numFmtId="0" fontId="5" fillId="0" borderId="2" xfId="2" applyFont="1" applyBorder="1" applyAlignment="1">
      <alignment horizontal="center" vertical="top" wrapText="1"/>
    </xf>
    <xf numFmtId="0" fontId="17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0" fontId="10" fillId="0" borderId="2" xfId="2" applyFont="1" applyBorder="1"/>
    <xf numFmtId="0" fontId="10" fillId="0" borderId="0" xfId="2" applyFont="1" applyBorder="1"/>
    <xf numFmtId="0" fontId="10" fillId="0" borderId="2" xfId="2" applyFont="1" applyBorder="1" applyAlignment="1">
      <alignment horizontal="center"/>
    </xf>
    <xf numFmtId="0" fontId="5" fillId="0" borderId="2" xfId="2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0" xfId="0" applyFont="1"/>
    <xf numFmtId="0" fontId="18" fillId="0" borderId="2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" xfId="0" applyFont="1" applyBorder="1" applyAlignment="1">
      <alignment vertical="center" wrapText="1"/>
    </xf>
    <xf numFmtId="0" fontId="39" fillId="0" borderId="2" xfId="0" quotePrefix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5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/>
    <xf numFmtId="0" fontId="5" fillId="0" borderId="8" xfId="0" applyFont="1" applyBorder="1"/>
    <xf numFmtId="0" fontId="5" fillId="0" borderId="6" xfId="0" applyFont="1" applyBorder="1"/>
    <xf numFmtId="0" fontId="10" fillId="0" borderId="0" xfId="0" applyFont="1" applyFill="1" applyBorder="1"/>
    <xf numFmtId="0" fontId="5" fillId="0" borderId="5" xfId="0" applyFont="1" applyBorder="1"/>
    <xf numFmtId="164" fontId="10" fillId="0" borderId="0" xfId="0" applyNumberFormat="1" applyFont="1"/>
    <xf numFmtId="2" fontId="10" fillId="0" borderId="2" xfId="1" applyNumberFormat="1" applyFont="1" applyBorder="1" applyAlignment="1"/>
    <xf numFmtId="2" fontId="10" fillId="0" borderId="2" xfId="1" applyNumberFormat="1" applyFont="1" applyFill="1" applyBorder="1" applyAlignment="1"/>
    <xf numFmtId="2" fontId="10" fillId="0" borderId="2" xfId="1" applyNumberFormat="1" applyFont="1" applyBorder="1" applyAlignment="1">
      <alignment vertical="top" wrapText="1"/>
    </xf>
    <xf numFmtId="2" fontId="10" fillId="0" borderId="2" xfId="1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2" fontId="10" fillId="0" borderId="2" xfId="1" applyNumberFormat="1" applyFont="1" applyBorder="1" applyAlignment="1">
      <alignment horizontal="right"/>
    </xf>
    <xf numFmtId="2" fontId="5" fillId="0" borderId="2" xfId="1" applyNumberFormat="1" applyFont="1" applyBorder="1" applyAlignment="1"/>
    <xf numFmtId="2" fontId="5" fillId="0" borderId="2" xfId="1" applyNumberFormat="1" applyFont="1" applyBorder="1" applyAlignment="1">
      <alignment horizontal="right"/>
    </xf>
    <xf numFmtId="2" fontId="10" fillId="0" borderId="2" xfId="0" applyNumberFormat="1" applyFont="1" applyBorder="1"/>
    <xf numFmtId="2" fontId="5" fillId="0" borderId="0" xfId="0" applyNumberFormat="1" applyFont="1"/>
    <xf numFmtId="2" fontId="10" fillId="2" borderId="2" xfId="0" applyNumberFormat="1" applyFont="1" applyFill="1" applyBorder="1" applyAlignment="1"/>
    <xf numFmtId="2" fontId="10" fillId="0" borderId="0" xfId="0" applyNumberFormat="1" applyFont="1"/>
    <xf numFmtId="2" fontId="10" fillId="0" borderId="0" xfId="0" applyNumberFormat="1" applyFont="1" applyBorder="1"/>
    <xf numFmtId="2" fontId="5" fillId="0" borderId="2" xfId="0" applyNumberFormat="1" applyFont="1" applyBorder="1"/>
    <xf numFmtId="2" fontId="5" fillId="0" borderId="0" xfId="0" applyNumberFormat="1" applyFont="1" applyBorder="1"/>
    <xf numFmtId="2" fontId="10" fillId="0" borderId="2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0" fillId="0" borderId="2" xfId="0" applyNumberFormat="1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/>
    <xf numFmtId="0" fontId="10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horizontal="left"/>
    </xf>
    <xf numFmtId="0" fontId="10" fillId="0" borderId="2" xfId="1" applyFont="1" applyBorder="1" applyAlignment="1">
      <alignment vertical="top" wrapText="1"/>
    </xf>
    <xf numFmtId="0" fontId="10" fillId="0" borderId="2" xfId="1" applyFont="1" applyBorder="1" applyAlignment="1">
      <alignment horizontal="right" vertic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0" xfId="0" applyNumberFormat="1"/>
    <xf numFmtId="2" fontId="0" fillId="0" borderId="2" xfId="0" applyNumberFormat="1" applyBorder="1" applyAlignment="1">
      <alignment horizontal="center"/>
    </xf>
    <xf numFmtId="0" fontId="37" fillId="0" borderId="2" xfId="0" applyFont="1" applyBorder="1" applyAlignment="1">
      <alignment horizontal="right" vertical="top" wrapText="1"/>
    </xf>
    <xf numFmtId="0" fontId="3" fillId="0" borderId="2" xfId="6" applyFont="1" applyBorder="1"/>
    <xf numFmtId="0" fontId="37" fillId="0" borderId="2" xfId="0" quotePrefix="1" applyFont="1" applyFill="1" applyBorder="1" applyAlignment="1">
      <alignment horizontal="center" vertical="top" wrapText="1"/>
    </xf>
    <xf numFmtId="0" fontId="10" fillId="0" borderId="2" xfId="0" quotePrefix="1" applyFont="1" applyFill="1" applyBorder="1" applyAlignment="1">
      <alignment horizontal="left" vertical="top" wrapText="1"/>
    </xf>
    <xf numFmtId="1" fontId="38" fillId="0" borderId="2" xfId="0" quotePrefix="1" applyNumberFormat="1" applyFont="1" applyFill="1" applyBorder="1" applyAlignment="1">
      <alignment horizontal="right" vertical="top" wrapText="1"/>
    </xf>
    <xf numFmtId="0" fontId="39" fillId="0" borderId="2" xfId="0" quotePrefix="1" applyFont="1" applyFill="1" applyBorder="1" applyAlignment="1">
      <alignment horizontal="center" vertical="top" wrapText="1"/>
    </xf>
    <xf numFmtId="1" fontId="37" fillId="0" borderId="2" xfId="0" quotePrefix="1" applyNumberFormat="1" applyFont="1" applyFill="1" applyBorder="1" applyAlignment="1">
      <alignment horizontal="right" vertical="top" wrapText="1"/>
    </xf>
    <xf numFmtId="0" fontId="39" fillId="0" borderId="2" xfId="0" quotePrefix="1" applyFont="1" applyFill="1" applyBorder="1" applyAlignment="1">
      <alignment horizontal="right" vertical="top" wrapText="1"/>
    </xf>
    <xf numFmtId="0" fontId="10" fillId="0" borderId="2" xfId="2" applyFill="1" applyBorder="1"/>
    <xf numFmtId="0" fontId="37" fillId="0" borderId="2" xfId="0" quotePrefix="1" applyFont="1" applyFill="1" applyBorder="1" applyAlignment="1">
      <alignment horizontal="right" vertical="top" wrapText="1"/>
    </xf>
    <xf numFmtId="1" fontId="39" fillId="0" borderId="2" xfId="0" quotePrefix="1" applyNumberFormat="1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horizontal="left"/>
    </xf>
    <xf numFmtId="1" fontId="10" fillId="0" borderId="2" xfId="0" applyNumberFormat="1" applyFont="1" applyFill="1" applyBorder="1" applyAlignment="1">
      <alignment horizontal="right"/>
    </xf>
    <xf numFmtId="0" fontId="0" fillId="0" borderId="2" xfId="0" applyFill="1" applyBorder="1"/>
    <xf numFmtId="0" fontId="10" fillId="0" borderId="2" xfId="0" applyFont="1" applyFill="1" applyBorder="1" applyAlignment="1">
      <alignment horizontal="right"/>
    </xf>
    <xf numFmtId="1" fontId="0" fillId="0" borderId="2" xfId="0" applyNumberFormat="1" applyBorder="1"/>
    <xf numFmtId="0" fontId="37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5" fillId="0" borderId="2" xfId="1" applyFont="1" applyBorder="1" applyAlignment="1">
      <alignment horizontal="center" wrapText="1"/>
    </xf>
    <xf numFmtId="0" fontId="38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38" fillId="3" borderId="2" xfId="0" applyFont="1" applyFill="1" applyBorder="1" applyAlignment="1">
      <alignment horizontal="center" vertical="center" wrapText="1"/>
    </xf>
    <xf numFmtId="0" fontId="10" fillId="0" borderId="2" xfId="2" applyBorder="1" applyAlignment="1">
      <alignment horizontal="left"/>
    </xf>
    <xf numFmtId="0" fontId="0" fillId="3" borderId="0" xfId="0" applyFill="1" applyBorder="1"/>
    <xf numFmtId="0" fontId="0" fillId="0" borderId="4" xfId="0" applyBorder="1" applyAlignment="1">
      <alignment horizontal="center" vertical="center"/>
    </xf>
    <xf numFmtId="0" fontId="10" fillId="0" borderId="0" xfId="0" applyFont="1"/>
    <xf numFmtId="0" fontId="5" fillId="0" borderId="2" xfId="0" applyFont="1" applyBorder="1" applyAlignment="1">
      <alignment horizontal="right"/>
    </xf>
    <xf numFmtId="0" fontId="10" fillId="0" borderId="0" xfId="0" applyFont="1"/>
    <xf numFmtId="2" fontId="10" fillId="0" borderId="0" xfId="1" applyNumberFormat="1" applyFont="1"/>
    <xf numFmtId="0" fontId="5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0" fillId="0" borderId="0" xfId="0" applyFont="1"/>
    <xf numFmtId="2" fontId="10" fillId="0" borderId="2" xfId="1" applyNumberFormat="1" applyFont="1" applyFill="1" applyBorder="1" applyAlignment="1">
      <alignment horizontal="right"/>
    </xf>
    <xf numFmtId="2" fontId="10" fillId="0" borderId="2" xfId="1" applyNumberFormat="1" applyFont="1" applyBorder="1" applyAlignment="1">
      <alignment horizontal="right" vertical="top" wrapText="1"/>
    </xf>
    <xf numFmtId="2" fontId="10" fillId="0" borderId="2" xfId="1" applyNumberFormat="1" applyFont="1" applyBorder="1" applyAlignment="1">
      <alignment horizontal="right" vertical="center" wrapText="1"/>
    </xf>
    <xf numFmtId="2" fontId="10" fillId="3" borderId="2" xfId="1" applyNumberFormat="1" applyFont="1" applyFill="1" applyBorder="1" applyAlignment="1">
      <alignment horizontal="center"/>
    </xf>
    <xf numFmtId="10" fontId="5" fillId="0" borderId="0" xfId="0" applyNumberFormat="1" applyFont="1"/>
    <xf numFmtId="2" fontId="20" fillId="0" borderId="0" xfId="0" applyNumberFormat="1" applyFont="1"/>
    <xf numFmtId="0" fontId="10" fillId="3" borderId="2" xfId="0" applyFont="1" applyFill="1" applyBorder="1" applyAlignment="1">
      <alignment horizontal="right"/>
    </xf>
    <xf numFmtId="0" fontId="58" fillId="0" borderId="0" xfId="0" applyFont="1"/>
    <xf numFmtId="1" fontId="5" fillId="0" borderId="0" xfId="0" applyNumberFormat="1" applyFont="1"/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10" fillId="0" borderId="0" xfId="0" applyFont="1"/>
    <xf numFmtId="2" fontId="20" fillId="0" borderId="2" xfId="0" applyNumberFormat="1" applyFont="1" applyBorder="1" applyAlignment="1">
      <alignment horizontal="right"/>
    </xf>
    <xf numFmtId="2" fontId="16" fillId="0" borderId="2" xfId="4" applyNumberFormat="1" applyFont="1" applyBorder="1" applyAlignment="1">
      <alignment horizontal="right" vertical="top" wrapText="1"/>
    </xf>
    <xf numFmtId="0" fontId="61" fillId="0" borderId="2" xfId="0" applyFont="1" applyBorder="1"/>
    <xf numFmtId="164" fontId="5" fillId="0" borderId="0" xfId="0" applyNumberFormat="1" applyFont="1"/>
    <xf numFmtId="1" fontId="10" fillId="0" borderId="6" xfId="0" applyNumberFormat="1" applyFont="1" applyBorder="1"/>
    <xf numFmtId="1" fontId="5" fillId="0" borderId="6" xfId="0" applyNumberFormat="1" applyFont="1" applyBorder="1"/>
    <xf numFmtId="14" fontId="18" fillId="0" borderId="2" xfId="4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4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10" fillId="0" borderId="0" xfId="0" applyFont="1"/>
    <xf numFmtId="0" fontId="5" fillId="0" borderId="0" xfId="2" applyFont="1" applyBorder="1" applyAlignment="1">
      <alignment horizontal="left" vertical="center"/>
    </xf>
    <xf numFmtId="2" fontId="20" fillId="0" borderId="0" xfId="0" applyNumberFormat="1" applyFont="1" applyBorder="1" applyAlignment="1">
      <alignment horizontal="right"/>
    </xf>
    <xf numFmtId="0" fontId="10" fillId="0" borderId="2" xfId="0" applyFont="1" applyFill="1" applyBorder="1"/>
    <xf numFmtId="1" fontId="10" fillId="0" borderId="0" xfId="0" applyNumberFormat="1" applyFont="1"/>
    <xf numFmtId="1" fontId="10" fillId="0" borderId="2" xfId="0" applyNumberFormat="1" applyFont="1" applyBorder="1"/>
    <xf numFmtId="0" fontId="5" fillId="0" borderId="7" xfId="0" applyFont="1" applyBorder="1" applyAlignment="1"/>
    <xf numFmtId="0" fontId="0" fillId="0" borderId="2" xfId="0" applyBorder="1" applyAlignment="1">
      <alignment vertical="center"/>
    </xf>
    <xf numFmtId="0" fontId="10" fillId="0" borderId="0" xfId="0" applyFont="1"/>
    <xf numFmtId="0" fontId="10" fillId="0" borderId="0" xfId="1" applyFont="1" applyBorder="1"/>
    <xf numFmtId="0" fontId="10" fillId="3" borderId="0" xfId="1" applyFont="1" applyFill="1" applyBorder="1"/>
    <xf numFmtId="0" fontId="10" fillId="0" borderId="0" xfId="0" applyFont="1" applyAlignment="1">
      <alignment horizontal="left"/>
    </xf>
    <xf numFmtId="1" fontId="10" fillId="0" borderId="2" xfId="1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right" vertical="center"/>
    </xf>
    <xf numFmtId="2" fontId="10" fillId="0" borderId="6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 vertical="center"/>
    </xf>
    <xf numFmtId="2" fontId="5" fillId="2" borderId="2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2" fontId="10" fillId="3" borderId="2" xfId="0" applyNumberFormat="1" applyFont="1" applyFill="1" applyBorder="1" applyAlignment="1">
      <alignment horizontal="right"/>
    </xf>
    <xf numFmtId="2" fontId="5" fillId="3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2" fontId="10" fillId="3" borderId="2" xfId="0" applyNumberFormat="1" applyFont="1" applyFill="1" applyBorder="1"/>
    <xf numFmtId="0" fontId="10" fillId="3" borderId="2" xfId="0" applyFont="1" applyFill="1" applyBorder="1" applyAlignment="1"/>
    <xf numFmtId="2" fontId="10" fillId="3" borderId="2" xfId="0" applyNumberFormat="1" applyFont="1" applyFill="1" applyBorder="1" applyAlignment="1"/>
    <xf numFmtId="0" fontId="10" fillId="0" borderId="0" xfId="0" applyFont="1"/>
    <xf numFmtId="0" fontId="0" fillId="0" borderId="0" xfId="0" applyAlignment="1"/>
    <xf numFmtId="2" fontId="0" fillId="3" borderId="2" xfId="0" applyNumberFormat="1" applyFill="1" applyBorder="1"/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/>
    <xf numFmtId="0" fontId="10" fillId="0" borderId="0" xfId="0" applyFont="1" applyBorder="1" applyAlignment="1">
      <alignment horizontal="left" vertical="top" wrapText="1"/>
    </xf>
    <xf numFmtId="14" fontId="16" fillId="0" borderId="2" xfId="4" applyNumberFormat="1" applyFont="1" applyBorder="1" applyAlignment="1">
      <alignment horizontal="center" vertical="top" wrapText="1"/>
    </xf>
    <xf numFmtId="2" fontId="10" fillId="0" borderId="0" xfId="0" applyNumberFormat="1" applyFont="1" applyFill="1" applyBorder="1"/>
    <xf numFmtId="2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0" fontId="5" fillId="0" borderId="0" xfId="1" applyFont="1" applyAlignment="1">
      <alignment horizontal="right"/>
    </xf>
    <xf numFmtId="0" fontId="10" fillId="0" borderId="0" xfId="1" applyFont="1" applyBorder="1" applyAlignment="1">
      <alignment horizontal="left"/>
    </xf>
    <xf numFmtId="0" fontId="5" fillId="0" borderId="0" xfId="5" applyFont="1" applyBorder="1"/>
    <xf numFmtId="0" fontId="5" fillId="0" borderId="0" xfId="5" applyFont="1" applyFill="1" applyBorder="1"/>
    <xf numFmtId="0" fontId="25" fillId="0" borderId="3" xfId="1" applyFont="1" applyBorder="1" applyAlignment="1">
      <alignment horizontal="center" vertical="top" wrapText="1"/>
    </xf>
    <xf numFmtId="0" fontId="25" fillId="0" borderId="2" xfId="1" applyFont="1" applyBorder="1" applyAlignment="1">
      <alignment horizontal="center" vertical="top" wrapText="1"/>
    </xf>
    <xf numFmtId="0" fontId="33" fillId="0" borderId="0" xfId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0" fontId="25" fillId="0" borderId="2" xfId="1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/>
    </xf>
    <xf numFmtId="0" fontId="58" fillId="4" borderId="0" xfId="0" applyFont="1" applyFill="1"/>
    <xf numFmtId="0" fontId="62" fillId="0" borderId="2" xfId="1" applyFont="1" applyBorder="1" applyAlignment="1">
      <alignment horizontal="center" vertical="top" wrapText="1"/>
    </xf>
    <xf numFmtId="0" fontId="62" fillId="0" borderId="3" xfId="1" applyFont="1" applyBorder="1" applyAlignment="1">
      <alignment horizontal="center" vertical="top" wrapText="1"/>
    </xf>
    <xf numFmtId="0" fontId="10" fillId="0" borderId="10" xfId="0" applyFont="1" applyFill="1" applyBorder="1"/>
    <xf numFmtId="1" fontId="0" fillId="0" borderId="0" xfId="0" applyNumberFormat="1"/>
    <xf numFmtId="1" fontId="10" fillId="0" borderId="2" xfId="2" applyNumberFormat="1" applyBorder="1"/>
    <xf numFmtId="0" fontId="57" fillId="0" borderId="5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/>
    </xf>
    <xf numFmtId="0" fontId="3" fillId="0" borderId="2" xfId="6" applyFont="1" applyBorder="1" applyAlignment="1">
      <alignment vertical="center"/>
    </xf>
    <xf numFmtId="0" fontId="62" fillId="0" borderId="2" xfId="1" applyFont="1" applyBorder="1" applyAlignment="1">
      <alignment horizontal="center" vertical="center" wrapText="1"/>
    </xf>
    <xf numFmtId="0" fontId="3" fillId="0" borderId="0" xfId="6" applyFont="1" applyBorder="1" applyAlignment="1">
      <alignment vertical="center"/>
    </xf>
    <xf numFmtId="0" fontId="62" fillId="0" borderId="0" xfId="1" applyFont="1" applyBorder="1" applyAlignment="1">
      <alignment horizontal="center" vertical="center" wrapText="1"/>
    </xf>
    <xf numFmtId="1" fontId="21" fillId="0" borderId="0" xfId="1" applyNumberFormat="1" applyFont="1" applyBorder="1" applyAlignment="1">
      <alignment horizontal="center"/>
    </xf>
    <xf numFmtId="0" fontId="22" fillId="0" borderId="2" xfId="1" applyFont="1" applyBorder="1" applyAlignment="1">
      <alignment horizontal="center" vertical="top" wrapText="1"/>
    </xf>
    <xf numFmtId="0" fontId="48" fillId="0" borderId="0" xfId="1" applyFont="1" applyBorder="1" applyAlignment="1">
      <alignment horizontal="right"/>
    </xf>
    <xf numFmtId="2" fontId="22" fillId="0" borderId="2" xfId="1" applyNumberFormat="1" applyFont="1" applyBorder="1" applyAlignment="1">
      <alignment horizontal="right" vertical="top" wrapText="1"/>
    </xf>
    <xf numFmtId="2" fontId="48" fillId="0" borderId="2" xfId="1" applyNumberFormat="1" applyFont="1" applyBorder="1"/>
    <xf numFmtId="0" fontId="48" fillId="0" borderId="0" xfId="1" applyFont="1"/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10" fillId="0" borderId="2" xfId="3" applyNumberFormat="1" applyBorder="1"/>
    <xf numFmtId="0" fontId="5" fillId="0" borderId="0" xfId="5" applyFont="1" applyAlignment="1">
      <alignment horizontal="center" vertical="top" wrapText="1"/>
    </xf>
    <xf numFmtId="0" fontId="25" fillId="0" borderId="2" xfId="1" applyFont="1" applyBorder="1" applyAlignment="1">
      <alignment horizontal="center" vertical="top" wrapText="1"/>
    </xf>
    <xf numFmtId="0" fontId="61" fillId="0" borderId="2" xfId="0" applyFont="1" applyBorder="1" applyAlignment="1">
      <alignment horizontal="center" vertical="top" wrapText="1"/>
    </xf>
    <xf numFmtId="0" fontId="5" fillId="0" borderId="0" xfId="5" applyFont="1" applyAlignment="1">
      <alignment vertical="top" wrapText="1"/>
    </xf>
    <xf numFmtId="2" fontId="16" fillId="0" borderId="2" xfId="4" applyNumberFormat="1" applyFont="1" applyBorder="1" applyAlignment="1">
      <alignment horizontal="center" vertical="top" wrapText="1"/>
    </xf>
    <xf numFmtId="2" fontId="2" fillId="0" borderId="2" xfId="1" applyNumberFormat="1" applyFont="1" applyBorder="1" applyAlignment="1">
      <alignment horizontal="right"/>
    </xf>
    <xf numFmtId="0" fontId="2" fillId="0" borderId="2" xfId="1" applyFont="1" applyBorder="1" applyAlignment="1">
      <alignment horizontal="right"/>
    </xf>
    <xf numFmtId="0" fontId="64" fillId="0" borderId="0" xfId="1" applyFont="1" applyAlignment="1">
      <alignment horizontal="center" vertical="top" wrapText="1"/>
    </xf>
    <xf numFmtId="0" fontId="64" fillId="0" borderId="2" xfId="1" applyFont="1" applyBorder="1" applyAlignment="1">
      <alignment horizontal="center" vertical="top" wrapText="1"/>
    </xf>
    <xf numFmtId="1" fontId="23" fillId="0" borderId="2" xfId="1" applyNumberFormat="1" applyFont="1" applyBorder="1" applyAlignment="1">
      <alignment horizontal="center" vertical="top" wrapText="1"/>
    </xf>
    <xf numFmtId="1" fontId="48" fillId="0" borderId="2" xfId="1" applyNumberFormat="1" applyFont="1" applyBorder="1"/>
    <xf numFmtId="0" fontId="1" fillId="0" borderId="2" xfId="1" applyFont="1" applyBorder="1" applyAlignment="1"/>
    <xf numFmtId="0" fontId="48" fillId="0" borderId="2" xfId="1" applyFont="1" applyBorder="1" applyAlignment="1"/>
    <xf numFmtId="2" fontId="10" fillId="0" borderId="0" xfId="3" applyNumberFormat="1"/>
    <xf numFmtId="1" fontId="22" fillId="0" borderId="2" xfId="1" applyNumberFormat="1" applyFont="1" applyBorder="1" applyAlignment="1">
      <alignment horizontal="right" vertical="top" wrapText="1"/>
    </xf>
    <xf numFmtId="2" fontId="22" fillId="0" borderId="0" xfId="1" applyNumberFormat="1" applyFont="1"/>
    <xf numFmtId="2" fontId="5" fillId="0" borderId="2" xfId="3" applyNumberFormat="1" applyFont="1" applyBorder="1"/>
    <xf numFmtId="0" fontId="1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top"/>
    </xf>
    <xf numFmtId="0" fontId="1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6" fillId="0" borderId="0" xfId="4" applyFont="1" applyAlignment="1">
      <alignment horizontal="left"/>
    </xf>
    <xf numFmtId="0" fontId="5" fillId="0" borderId="0" xfId="0" applyFont="1" applyAlignment="1">
      <alignment vertical="top" wrapText="1"/>
    </xf>
    <xf numFmtId="0" fontId="10" fillId="0" borderId="0" xfId="0" applyFont="1"/>
    <xf numFmtId="0" fontId="5" fillId="0" borderId="0" xfId="0" applyFont="1" applyBorder="1" applyAlignment="1">
      <alignment horizontal="right"/>
    </xf>
    <xf numFmtId="0" fontId="5" fillId="0" borderId="2" xfId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vertical="top" wrapText="1"/>
    </xf>
    <xf numFmtId="0" fontId="5" fillId="0" borderId="0" xfId="0" applyFont="1" applyBorder="1" applyAlignment="1">
      <alignment horizontal="center"/>
    </xf>
    <xf numFmtId="0" fontId="10" fillId="0" borderId="0" xfId="2" applyFont="1"/>
    <xf numFmtId="0" fontId="5" fillId="0" borderId="0" xfId="2" applyFont="1" applyAlignment="1">
      <alignment horizontal="right" vertical="top" wrapText="1"/>
    </xf>
    <xf numFmtId="0" fontId="5" fillId="0" borderId="0" xfId="2" applyFont="1" applyAlignment="1">
      <alignment horizontal="left"/>
    </xf>
    <xf numFmtId="2" fontId="0" fillId="0" borderId="0" xfId="0" applyNumberFormat="1" applyAlignment="1">
      <alignment horizontal="right"/>
    </xf>
    <xf numFmtId="2" fontId="10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 wrapText="1"/>
    </xf>
    <xf numFmtId="0" fontId="66" fillId="0" borderId="2" xfId="0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top" wrapText="1"/>
    </xf>
    <xf numFmtId="0" fontId="66" fillId="0" borderId="1" xfId="0" applyFont="1" applyFill="1" applyBorder="1" applyAlignment="1">
      <alignment vertical="top" wrapText="1"/>
    </xf>
    <xf numFmtId="0" fontId="67" fillId="0" borderId="2" xfId="2" applyFont="1" applyFill="1" applyBorder="1" applyAlignment="1">
      <alignment horizontal="center" wrapText="1"/>
    </xf>
    <xf numFmtId="0" fontId="67" fillId="0" borderId="2" xfId="0" applyFont="1" applyFill="1" applyBorder="1" applyAlignment="1">
      <alignment horizontal="center"/>
    </xf>
    <xf numFmtId="0" fontId="61" fillId="0" borderId="2" xfId="0" applyFont="1" applyFill="1" applyBorder="1" applyAlignment="1">
      <alignment horizontal="center"/>
    </xf>
    <xf numFmtId="0" fontId="61" fillId="0" borderId="2" xfId="0" applyFont="1" applyFill="1" applyBorder="1"/>
    <xf numFmtId="2" fontId="61" fillId="0" borderId="2" xfId="0" applyNumberFormat="1" applyFont="1" applyFill="1" applyBorder="1" applyAlignment="1">
      <alignment horizontal="right"/>
    </xf>
    <xf numFmtId="2" fontId="66" fillId="0" borderId="2" xfId="0" applyNumberFormat="1" applyFont="1" applyFill="1" applyBorder="1" applyAlignment="1">
      <alignment horizontal="right"/>
    </xf>
    <xf numFmtId="2" fontId="67" fillId="0" borderId="2" xfId="0" applyNumberFormat="1" applyFont="1" applyFill="1" applyBorder="1" applyAlignment="1">
      <alignment horizontal="right"/>
    </xf>
    <xf numFmtId="0" fontId="10" fillId="0" borderId="0" xfId="2" applyFont="1" applyAlignment="1"/>
    <xf numFmtId="0" fontId="9" fillId="0" borderId="0" xfId="0" applyFont="1" applyAlignment="1">
      <alignment vertical="top" wrapText="1"/>
    </xf>
    <xf numFmtId="0" fontId="17" fillId="0" borderId="0" xfId="0" applyFont="1" applyAlignment="1"/>
    <xf numFmtId="0" fontId="10" fillId="0" borderId="0" xfId="0" applyFont="1" applyAlignment="1"/>
    <xf numFmtId="0" fontId="9" fillId="0" borderId="0" xfId="0" applyFont="1" applyAlignment="1">
      <alignment horizontal="center" vertical="top" wrapText="1"/>
    </xf>
    <xf numFmtId="0" fontId="15" fillId="0" borderId="0" xfId="0" applyFont="1"/>
    <xf numFmtId="2" fontId="10" fillId="0" borderId="2" xfId="0" applyNumberFormat="1" applyFont="1" applyBorder="1" applyAlignment="1">
      <alignment vertical="top" wrapText="1"/>
    </xf>
    <xf numFmtId="2" fontId="10" fillId="0" borderId="2" xfId="0" applyNumberFormat="1" applyFont="1" applyBorder="1" applyAlignment="1"/>
    <xf numFmtId="0" fontId="9" fillId="0" borderId="0" xfId="2" applyFont="1" applyAlignment="1">
      <alignment vertical="top" wrapText="1"/>
    </xf>
    <xf numFmtId="0" fontId="5" fillId="3" borderId="3" xfId="1" applyFont="1" applyFill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5" fillId="3" borderId="0" xfId="0" applyFont="1" applyFill="1" applyAlignment="1"/>
    <xf numFmtId="0" fontId="9" fillId="0" borderId="0" xfId="3" applyFont="1" applyAlignment="1">
      <alignment vertical="top" wrapText="1"/>
    </xf>
    <xf numFmtId="0" fontId="5" fillId="0" borderId="0" xfId="3" applyFont="1" applyAlignment="1"/>
    <xf numFmtId="0" fontId="10" fillId="0" borderId="0" xfId="3" applyAlignment="1"/>
    <xf numFmtId="0" fontId="5" fillId="0" borderId="0" xfId="2" applyFont="1" applyAlignment="1">
      <alignment vertical="top" wrapText="1"/>
    </xf>
    <xf numFmtId="0" fontId="10" fillId="0" borderId="0" xfId="0" applyFont="1" applyBorder="1" applyAlignment="1"/>
    <xf numFmtId="0" fontId="68" fillId="0" borderId="2" xfId="0" applyFont="1" applyBorder="1" applyAlignment="1">
      <alignment horizontal="center"/>
    </xf>
    <xf numFmtId="0" fontId="20" fillId="0" borderId="0" xfId="1" applyFont="1" applyAlignment="1"/>
    <xf numFmtId="2" fontId="10" fillId="0" borderId="0" xfId="3" applyNumberFormat="1" applyAlignment="1"/>
    <xf numFmtId="2" fontId="10" fillId="0" borderId="0" xfId="3" applyNumberFormat="1" applyAlignment="1">
      <alignment horizontal="left"/>
    </xf>
    <xf numFmtId="2" fontId="9" fillId="0" borderId="0" xfId="3" applyNumberFormat="1" applyFont="1" applyAlignment="1">
      <alignment vertical="top" wrapText="1"/>
    </xf>
    <xf numFmtId="2" fontId="9" fillId="0" borderId="0" xfId="3" applyNumberFormat="1" applyFont="1"/>
    <xf numFmtId="2" fontId="5" fillId="0" borderId="0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right"/>
    </xf>
    <xf numFmtId="0" fontId="69" fillId="0" borderId="0" xfId="0" applyFont="1" applyAlignment="1">
      <alignment horizontal="left" indent="14"/>
    </xf>
    <xf numFmtId="0" fontId="57" fillId="0" borderId="2" xfId="0" applyFont="1" applyBorder="1" applyAlignment="1">
      <alignment horizontal="left" vertical="center" wrapText="1"/>
    </xf>
    <xf numFmtId="1" fontId="10" fillId="0" borderId="0" xfId="2" applyNumberFormat="1"/>
    <xf numFmtId="1" fontId="0" fillId="0" borderId="0" xfId="0" applyNumberFormat="1" applyBorder="1"/>
    <xf numFmtId="1" fontId="13" fillId="0" borderId="0" xfId="0" applyNumberFormat="1" applyFont="1" applyBorder="1"/>
    <xf numFmtId="1" fontId="10" fillId="0" borderId="0" xfId="2" applyNumberFormat="1" applyBorder="1"/>
    <xf numFmtId="1" fontId="0" fillId="0" borderId="0" xfId="0" applyNumberFormat="1" applyAlignment="1">
      <alignment horizontal="right"/>
    </xf>
    <xf numFmtId="0" fontId="0" fillId="0" borderId="0" xfId="0" applyFill="1" applyBorder="1"/>
    <xf numFmtId="2" fontId="0" fillId="0" borderId="0" xfId="0" applyNumberFormat="1" applyBorder="1"/>
    <xf numFmtId="1" fontId="0" fillId="0" borderId="11" xfId="0" applyNumberForma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2" xfId="0" applyNumberFormat="1" applyFill="1" applyBorder="1" applyAlignment="1">
      <alignment horizontal="right"/>
    </xf>
    <xf numFmtId="0" fontId="71" fillId="0" borderId="2" xfId="0" applyFont="1" applyBorder="1" applyAlignment="1">
      <alignment horizontal="center" vertical="center" wrapText="1"/>
    </xf>
    <xf numFmtId="0" fontId="71" fillId="0" borderId="5" xfId="0" applyFont="1" applyBorder="1" applyAlignment="1">
      <alignment horizontal="center" vertical="center" wrapText="1"/>
    </xf>
    <xf numFmtId="0" fontId="72" fillId="0" borderId="2" xfId="0" applyFont="1" applyBorder="1"/>
    <xf numFmtId="0" fontId="73" fillId="0" borderId="2" xfId="0" applyFont="1" applyBorder="1" applyAlignment="1">
      <alignment horizontal="center"/>
    </xf>
    <xf numFmtId="10" fontId="0" fillId="0" borderId="0" xfId="0" applyNumberFormat="1" applyBorder="1"/>
    <xf numFmtId="1" fontId="5" fillId="0" borderId="0" xfId="0" applyNumberFormat="1" applyFont="1" applyBorder="1"/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Border="1" applyAlignment="1">
      <alignment vertical="top" wrapText="1"/>
    </xf>
    <xf numFmtId="0" fontId="9" fillId="0" borderId="0" xfId="4" applyFont="1" applyAlignment="1"/>
    <xf numFmtId="0" fontId="70" fillId="0" borderId="2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44" fillId="0" borderId="0" xfId="0" applyFont="1"/>
    <xf numFmtId="0" fontId="74" fillId="0" borderId="2" xfId="0" applyFont="1" applyBorder="1"/>
    <xf numFmtId="0" fontId="74" fillId="0" borderId="2" xfId="0" applyFont="1" applyFill="1" applyBorder="1"/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20" fillId="0" borderId="2" xfId="0" quotePrefix="1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2" fontId="10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20" fillId="0" borderId="5" xfId="0" quotePrefix="1" applyFont="1" applyBorder="1" applyAlignment="1">
      <alignment horizontal="center" vertical="top" wrapText="1"/>
    </xf>
    <xf numFmtId="0" fontId="20" fillId="0" borderId="9" xfId="0" quotePrefix="1" applyFont="1" applyBorder="1" applyAlignment="1">
      <alignment horizontal="center" vertical="top" wrapText="1"/>
    </xf>
    <xf numFmtId="0" fontId="20" fillId="0" borderId="6" xfId="0" quotePrefix="1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18" fillId="0" borderId="2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9" fillId="0" borderId="7" xfId="0" applyFont="1" applyBorder="1" applyAlignment="1">
      <alignment horizontal="center"/>
    </xf>
    <xf numFmtId="0" fontId="18" fillId="0" borderId="5" xfId="4" applyFont="1" applyBorder="1" applyAlignment="1">
      <alignment horizontal="center" vertical="top" wrapText="1"/>
    </xf>
    <xf numFmtId="0" fontId="18" fillId="0" borderId="9" xfId="4" applyFont="1" applyBorder="1" applyAlignment="1">
      <alignment horizontal="center" vertical="top" wrapText="1"/>
    </xf>
    <xf numFmtId="0" fontId="18" fillId="0" borderId="6" xfId="4" applyFont="1" applyBorder="1" applyAlignment="1">
      <alignment horizontal="center" vertical="top" wrapText="1"/>
    </xf>
    <xf numFmtId="0" fontId="16" fillId="0" borderId="5" xfId="4" applyFont="1" applyBorder="1" applyAlignment="1">
      <alignment horizontal="center" vertical="top" wrapText="1"/>
    </xf>
    <xf numFmtId="0" fontId="16" fillId="0" borderId="9" xfId="4" applyFont="1" applyBorder="1" applyAlignment="1">
      <alignment horizontal="center" vertical="top" wrapText="1"/>
    </xf>
    <xf numFmtId="0" fontId="16" fillId="0" borderId="6" xfId="4" applyFont="1" applyBorder="1" applyAlignment="1">
      <alignment horizontal="center" vertical="top" wrapText="1"/>
    </xf>
    <xf numFmtId="0" fontId="15" fillId="0" borderId="5" xfId="4" applyFont="1" applyBorder="1" applyAlignment="1">
      <alignment horizontal="center" vertical="top" wrapText="1"/>
    </xf>
    <xf numFmtId="0" fontId="15" fillId="0" borderId="6" xfId="4" applyFont="1" applyBorder="1" applyAlignment="1">
      <alignment horizontal="center" vertical="top" wrapText="1"/>
    </xf>
    <xf numFmtId="0" fontId="16" fillId="0" borderId="0" xfId="4" applyFont="1" applyAlignment="1">
      <alignment horizontal="left"/>
    </xf>
    <xf numFmtId="0" fontId="18" fillId="0" borderId="2" xfId="4" applyFont="1" applyBorder="1" applyAlignment="1">
      <alignment horizontal="center" vertical="top" wrapText="1"/>
    </xf>
    <xf numFmtId="0" fontId="18" fillId="0" borderId="2" xfId="4" applyFont="1" applyBorder="1" applyAlignment="1">
      <alignment horizontal="center" vertical="center" wrapText="1"/>
    </xf>
    <xf numFmtId="0" fontId="18" fillId="0" borderId="12" xfId="4" applyFont="1" applyBorder="1" applyAlignment="1">
      <alignment horizontal="center" vertical="top" wrapText="1"/>
    </xf>
    <xf numFmtId="0" fontId="18" fillId="0" borderId="13" xfId="4" applyFont="1" applyBorder="1" applyAlignment="1">
      <alignment horizontal="center" vertical="top" wrapText="1"/>
    </xf>
    <xf numFmtId="0" fontId="18" fillId="0" borderId="14" xfId="4" applyFont="1" applyBorder="1" applyAlignment="1">
      <alignment horizontal="center" vertical="top" wrapText="1"/>
    </xf>
    <xf numFmtId="0" fontId="18" fillId="0" borderId="8" xfId="4" applyFont="1" applyBorder="1" applyAlignment="1">
      <alignment horizontal="center" vertical="top" wrapText="1"/>
    </xf>
    <xf numFmtId="0" fontId="18" fillId="0" borderId="7" xfId="4" applyFont="1" applyBorder="1" applyAlignment="1">
      <alignment horizontal="center" vertical="top" wrapText="1"/>
    </xf>
    <xf numFmtId="0" fontId="18" fillId="0" borderId="15" xfId="4" applyFont="1" applyBorder="1" applyAlignment="1">
      <alignment horizontal="center" vertical="top" wrapText="1"/>
    </xf>
    <xf numFmtId="0" fontId="18" fillId="0" borderId="1" xfId="4" applyFont="1" applyBorder="1" applyAlignment="1">
      <alignment horizontal="center" vertical="center" wrapText="1"/>
    </xf>
    <xf numFmtId="0" fontId="18" fillId="0" borderId="10" xfId="4" applyFont="1" applyBorder="1" applyAlignment="1">
      <alignment horizontal="center" vertical="center" wrapText="1"/>
    </xf>
    <xf numFmtId="0" fontId="18" fillId="0" borderId="3" xfId="4" applyFont="1" applyBorder="1" applyAlignment="1">
      <alignment horizontal="center" vertical="center" wrapText="1"/>
    </xf>
    <xf numFmtId="0" fontId="18" fillId="0" borderId="12" xfId="4" applyFont="1" applyBorder="1" applyAlignment="1">
      <alignment horizontal="center" vertical="center" wrapText="1"/>
    </xf>
    <xf numFmtId="0" fontId="18" fillId="0" borderId="13" xfId="4" applyFont="1" applyBorder="1" applyAlignment="1">
      <alignment horizontal="center" vertical="center" wrapText="1"/>
    </xf>
    <xf numFmtId="0" fontId="18" fillId="0" borderId="14" xfId="4" applyFont="1" applyBorder="1" applyAlignment="1">
      <alignment horizontal="center" vertical="center" wrapText="1"/>
    </xf>
    <xf numFmtId="0" fontId="18" fillId="0" borderId="8" xfId="4" applyFont="1" applyBorder="1" applyAlignment="1">
      <alignment horizontal="center" vertical="center" wrapText="1"/>
    </xf>
    <xf numFmtId="0" fontId="18" fillId="0" borderId="7" xfId="4" applyFont="1" applyBorder="1" applyAlignment="1">
      <alignment horizontal="center" vertical="center" wrapText="1"/>
    </xf>
    <xf numFmtId="0" fontId="18" fillId="0" borderId="15" xfId="4" applyFont="1" applyBorder="1" applyAlignment="1">
      <alignment horizontal="center" vertical="center" wrapText="1"/>
    </xf>
    <xf numFmtId="0" fontId="14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29" fillId="0" borderId="0" xfId="2" applyFont="1" applyAlignment="1">
      <alignment horizontal="center"/>
    </xf>
    <xf numFmtId="0" fontId="34" fillId="0" borderId="0" xfId="2" applyFont="1" applyAlignment="1">
      <alignment horizontal="center"/>
    </xf>
    <xf numFmtId="0" fontId="5" fillId="0" borderId="0" xfId="4" applyFont="1" applyAlignment="1">
      <alignment horizontal="left"/>
    </xf>
    <xf numFmtId="0" fontId="20" fillId="0" borderId="7" xfId="4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20" fillId="0" borderId="7" xfId="0" applyFont="1" applyBorder="1" applyAlignment="1">
      <alignment horizontal="right"/>
    </xf>
    <xf numFmtId="0" fontId="10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vertical="top"/>
    </xf>
    <xf numFmtId="0" fontId="5" fillId="0" borderId="9" xfId="0" applyFont="1" applyBorder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18" fillId="0" borderId="0" xfId="5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/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8" xfId="0" applyFont="1" applyBorder="1" applyAlignment="1">
      <alignment horizontal="center" vertical="center"/>
    </xf>
    <xf numFmtId="0" fontId="60" fillId="0" borderId="7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20" fillId="0" borderId="7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1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5" fillId="3" borderId="1" xfId="1" applyFont="1" applyFill="1" applyBorder="1" applyAlignment="1">
      <alignment horizontal="center" vertical="top" wrapText="1"/>
    </xf>
    <xf numFmtId="0" fontId="5" fillId="3" borderId="10" xfId="1" applyFont="1" applyFill="1" applyBorder="1" applyAlignment="1">
      <alignment horizontal="center" vertical="top" wrapText="1"/>
    </xf>
    <xf numFmtId="0" fontId="5" fillId="3" borderId="3" xfId="1" applyFont="1" applyFill="1" applyBorder="1" applyAlignment="1">
      <alignment horizontal="center" vertical="top" wrapText="1"/>
    </xf>
    <xf numFmtId="0" fontId="11" fillId="0" borderId="0" xfId="1" applyFont="1" applyBorder="1" applyAlignment="1">
      <alignment horizontal="left"/>
    </xf>
    <xf numFmtId="0" fontId="5" fillId="0" borderId="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9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2" fontId="10" fillId="0" borderId="2" xfId="0" applyNumberFormat="1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2" fontId="10" fillId="0" borderId="3" xfId="0" applyNumberFormat="1" applyFont="1" applyBorder="1" applyAlignment="1">
      <alignment vertical="center" wrapText="1"/>
    </xf>
    <xf numFmtId="2" fontId="10" fillId="0" borderId="2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43" fillId="0" borderId="0" xfId="0" applyFont="1" applyAlignment="1">
      <alignment horizontal="center"/>
    </xf>
    <xf numFmtId="0" fontId="55" fillId="0" borderId="0" xfId="0" applyFont="1" applyBorder="1" applyAlignment="1">
      <alignment horizontal="center" vertical="top"/>
    </xf>
    <xf numFmtId="0" fontId="5" fillId="0" borderId="0" xfId="1" applyFont="1" applyAlignment="1">
      <alignment horizontal="center" vertical="top" wrapText="1"/>
    </xf>
    <xf numFmtId="0" fontId="52" fillId="0" borderId="2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left"/>
    </xf>
    <xf numFmtId="0" fontId="52" fillId="0" borderId="1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3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3" fillId="0" borderId="7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top" wrapText="1"/>
    </xf>
    <xf numFmtId="0" fontId="38" fillId="0" borderId="3" xfId="0" applyFont="1" applyBorder="1" applyAlignment="1">
      <alignment horizontal="center" vertical="top" wrapText="1"/>
    </xf>
    <xf numFmtId="0" fontId="38" fillId="0" borderId="2" xfId="0" applyFont="1" applyBorder="1" applyAlignment="1">
      <alignment horizontal="center" vertical="top" wrapText="1"/>
    </xf>
    <xf numFmtId="0" fontId="38" fillId="0" borderId="5" xfId="0" applyFont="1" applyBorder="1" applyAlignment="1">
      <alignment horizontal="center" vertical="top" wrapText="1"/>
    </xf>
    <xf numFmtId="0" fontId="38" fillId="0" borderId="9" xfId="0" applyFont="1" applyBorder="1" applyAlignment="1">
      <alignment horizontal="center" vertical="top" wrapText="1"/>
    </xf>
    <xf numFmtId="0" fontId="38" fillId="0" borderId="6" xfId="0" applyFont="1" applyBorder="1" applyAlignment="1">
      <alignment horizontal="center" vertical="top" wrapText="1"/>
    </xf>
    <xf numFmtId="0" fontId="5" fillId="0" borderId="0" xfId="1" applyFont="1" applyAlignment="1">
      <alignment horizontal="center"/>
    </xf>
    <xf numFmtId="0" fontId="5" fillId="0" borderId="5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3" borderId="1" xfId="1" quotePrefix="1" applyFont="1" applyFill="1" applyBorder="1" applyAlignment="1">
      <alignment horizontal="center" vertical="center" wrapText="1"/>
    </xf>
    <xf numFmtId="0" fontId="5" fillId="3" borderId="3" xfId="1" quotePrefix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8" fillId="0" borderId="0" xfId="1" applyFont="1" applyAlignment="1"/>
    <xf numFmtId="0" fontId="5" fillId="0" borderId="0" xfId="1" applyFont="1" applyAlignment="1">
      <alignment horizontal="left"/>
    </xf>
    <xf numFmtId="0" fontId="5" fillId="3" borderId="5" xfId="1" quotePrefix="1" applyFont="1" applyFill="1" applyBorder="1" applyAlignment="1">
      <alignment horizontal="center" vertical="center" wrapText="1"/>
    </xf>
    <xf numFmtId="0" fontId="5" fillId="3" borderId="9" xfId="1" quotePrefix="1" applyFont="1" applyFill="1" applyBorder="1" applyAlignment="1">
      <alignment horizontal="center" vertical="center" wrapText="1"/>
    </xf>
    <xf numFmtId="0" fontId="5" fillId="3" borderId="6" xfId="1" quotePrefix="1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 vertical="top" wrapText="1"/>
    </xf>
    <xf numFmtId="0" fontId="5" fillId="0" borderId="0" xfId="5" applyFont="1" applyAlignment="1">
      <alignment horizontal="center"/>
    </xf>
    <xf numFmtId="0" fontId="61" fillId="0" borderId="1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3" xfId="0" applyFont="1" applyBorder="1" applyAlignment="1">
      <alignment horizontal="center" vertical="top" wrapText="1"/>
    </xf>
    <xf numFmtId="0" fontId="61" fillId="0" borderId="2" xfId="0" applyFont="1" applyBorder="1" applyAlignment="1">
      <alignment horizontal="center" vertical="top" wrapText="1"/>
    </xf>
    <xf numFmtId="0" fontId="49" fillId="0" borderId="0" xfId="0" applyFont="1" applyAlignment="1">
      <alignment horizontal="right"/>
    </xf>
    <xf numFmtId="0" fontId="5" fillId="0" borderId="0" xfId="1" applyFont="1" applyAlignment="1">
      <alignment vertical="top" wrapText="1"/>
    </xf>
    <xf numFmtId="0" fontId="19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right" vertical="top" wrapText="1"/>
    </xf>
    <xf numFmtId="0" fontId="19" fillId="0" borderId="0" xfId="0" applyFont="1" applyAlignment="1">
      <alignment vertical="top" wrapText="1"/>
    </xf>
    <xf numFmtId="0" fontId="70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/>
    </xf>
    <xf numFmtId="0" fontId="39" fillId="0" borderId="0" xfId="0" applyFont="1" applyBorder="1" applyAlignment="1">
      <alignment horizontal="center"/>
    </xf>
    <xf numFmtId="0" fontId="48" fillId="0" borderId="2" xfId="0" applyFont="1" applyBorder="1" applyAlignment="1">
      <alignment horizontal="center" vertical="top" wrapText="1"/>
    </xf>
    <xf numFmtId="0" fontId="20" fillId="3" borderId="7" xfId="0" applyFont="1" applyFill="1" applyBorder="1" applyAlignment="1">
      <alignment horizontal="right"/>
    </xf>
    <xf numFmtId="0" fontId="48" fillId="3" borderId="5" xfId="0" applyFont="1" applyFill="1" applyBorder="1" applyAlignment="1">
      <alignment horizontal="center" vertical="top" wrapText="1"/>
    </xf>
    <xf numFmtId="0" fontId="48" fillId="3" borderId="9" xfId="0" applyFont="1" applyFill="1" applyBorder="1" applyAlignment="1">
      <alignment horizontal="center" vertical="top" wrapText="1"/>
    </xf>
    <xf numFmtId="0" fontId="48" fillId="3" borderId="6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0" fillId="0" borderId="0" xfId="0" applyAlignment="1">
      <alignment horizontal="left"/>
    </xf>
    <xf numFmtId="0" fontId="5" fillId="0" borderId="2" xfId="2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1" fillId="0" borderId="0" xfId="2" applyFont="1" applyAlignment="1">
      <alignment horizontal="center"/>
    </xf>
    <xf numFmtId="0" fontId="5" fillId="0" borderId="5" xfId="2" applyFont="1" applyBorder="1" applyAlignment="1">
      <alignment horizontal="center" vertical="top"/>
    </xf>
    <xf numFmtId="0" fontId="5" fillId="0" borderId="9" xfId="2" applyFont="1" applyBorder="1" applyAlignment="1">
      <alignment horizontal="center" vertical="top"/>
    </xf>
    <xf numFmtId="0" fontId="5" fillId="0" borderId="2" xfId="2" applyFont="1" applyBorder="1" applyAlignment="1">
      <alignment horizontal="center" vertical="top"/>
    </xf>
    <xf numFmtId="0" fontId="7" fillId="0" borderId="0" xfId="2" applyFont="1" applyAlignment="1">
      <alignment horizontal="center"/>
    </xf>
    <xf numFmtId="0" fontId="10" fillId="0" borderId="0" xfId="2" applyAlignment="1">
      <alignment horizontal="left"/>
    </xf>
    <xf numFmtId="0" fontId="5" fillId="0" borderId="1" xfId="2" applyFont="1" applyBorder="1" applyAlignment="1">
      <alignment horizontal="center" vertical="top" wrapText="1"/>
    </xf>
    <xf numFmtId="0" fontId="5" fillId="0" borderId="3" xfId="2" applyFont="1" applyBorder="1" applyAlignment="1">
      <alignment horizontal="center" vertical="top" wrapText="1"/>
    </xf>
    <xf numFmtId="0" fontId="9" fillId="0" borderId="5" xfId="2" applyFont="1" applyBorder="1" applyAlignment="1">
      <alignment horizontal="center" vertical="top"/>
    </xf>
    <xf numFmtId="0" fontId="9" fillId="0" borderId="9" xfId="2" applyFont="1" applyBorder="1" applyAlignment="1">
      <alignment horizontal="center" vertical="top"/>
    </xf>
    <xf numFmtId="0" fontId="9" fillId="0" borderId="16" xfId="2" applyFont="1" applyBorder="1" applyAlignment="1">
      <alignment horizontal="center" vertical="top"/>
    </xf>
    <xf numFmtId="0" fontId="5" fillId="0" borderId="9" xfId="2" applyFont="1" applyBorder="1" applyAlignment="1">
      <alignment horizontal="center" vertical="top" wrapText="1"/>
    </xf>
    <xf numFmtId="0" fontId="5" fillId="0" borderId="6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 wrapText="1"/>
    </xf>
    <xf numFmtId="0" fontId="35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3" borderId="2" xfId="1" quotePrefix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5" fillId="3" borderId="2" xfId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top"/>
    </xf>
    <xf numFmtId="0" fontId="5" fillId="0" borderId="7" xfId="0" applyFont="1" applyBorder="1" applyAlignment="1">
      <alignment horizontal="left"/>
    </xf>
    <xf numFmtId="0" fontId="52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0" fillId="4" borderId="0" xfId="0" applyFont="1" applyFill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left"/>
    </xf>
    <xf numFmtId="0" fontId="5" fillId="3" borderId="12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9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10" fillId="3" borderId="6" xfId="0" quotePrefix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63" fillId="3" borderId="2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wrapText="1"/>
    </xf>
    <xf numFmtId="0" fontId="7" fillId="3" borderId="2" xfId="0" applyFont="1" applyFill="1" applyBorder="1" applyAlignment="1">
      <alignment horizontal="center" vertical="center"/>
    </xf>
    <xf numFmtId="0" fontId="25" fillId="0" borderId="2" xfId="1" applyFont="1" applyBorder="1" applyAlignment="1">
      <alignment horizontal="center" vertical="top" wrapText="1"/>
    </xf>
    <xf numFmtId="0" fontId="25" fillId="0" borderId="5" xfId="1" applyFont="1" applyBorder="1" applyAlignment="1">
      <alignment horizontal="center" vertical="top" wrapText="1"/>
    </xf>
    <xf numFmtId="0" fontId="25" fillId="0" borderId="9" xfId="1" applyFont="1" applyBorder="1" applyAlignment="1">
      <alignment horizontal="center" vertical="top" wrapText="1"/>
    </xf>
    <xf numFmtId="0" fontId="25" fillId="0" borderId="6" xfId="1" applyFont="1" applyBorder="1" applyAlignment="1">
      <alignment horizontal="center" vertical="top" wrapText="1"/>
    </xf>
    <xf numFmtId="0" fontId="32" fillId="0" borderId="0" xfId="1" applyFont="1" applyAlignment="1">
      <alignment horizontal="center"/>
    </xf>
    <xf numFmtId="0" fontId="25" fillId="0" borderId="1" xfId="1" applyFont="1" applyBorder="1" applyAlignment="1">
      <alignment horizontal="center" vertical="top" wrapText="1"/>
    </xf>
    <xf numFmtId="0" fontId="25" fillId="0" borderId="3" xfId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5" fillId="0" borderId="14" xfId="1" applyFont="1" applyBorder="1" applyAlignment="1">
      <alignment horizontal="center" vertical="top" wrapText="1"/>
    </xf>
    <xf numFmtId="0" fontId="21" fillId="0" borderId="2" xfId="1" applyFont="1" applyBorder="1" applyAlignment="1">
      <alignment horizontal="center" vertical="top" wrapText="1"/>
    </xf>
    <xf numFmtId="0" fontId="62" fillId="0" borderId="2" xfId="1" applyFont="1" applyBorder="1" applyAlignment="1">
      <alignment horizontal="center" vertical="top" wrapText="1"/>
    </xf>
    <xf numFmtId="0" fontId="62" fillId="0" borderId="1" xfId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21" fillId="0" borderId="5" xfId="1" applyFont="1" applyBorder="1" applyAlignment="1">
      <alignment horizontal="center" vertical="top" wrapText="1"/>
    </xf>
    <xf numFmtId="0" fontId="21" fillId="0" borderId="9" xfId="1" applyFont="1" applyBorder="1" applyAlignment="1">
      <alignment horizontal="center" vertical="top" wrapText="1"/>
    </xf>
    <xf numFmtId="0" fontId="21" fillId="0" borderId="6" xfId="1" applyFont="1" applyBorder="1" applyAlignment="1">
      <alignment horizontal="center" vertical="top" wrapText="1"/>
    </xf>
    <xf numFmtId="0" fontId="23" fillId="0" borderId="5" xfId="1" applyFont="1" applyBorder="1" applyAlignment="1">
      <alignment horizontal="center" wrapText="1"/>
    </xf>
    <xf numFmtId="0" fontId="23" fillId="0" borderId="9" xfId="1" applyFont="1" applyBorder="1" applyAlignment="1">
      <alignment horizontal="center" wrapText="1"/>
    </xf>
    <xf numFmtId="0" fontId="23" fillId="0" borderId="6" xfId="1" applyFont="1" applyBorder="1" applyAlignment="1">
      <alignment horizontal="center" wrapText="1"/>
    </xf>
    <xf numFmtId="0" fontId="26" fillId="0" borderId="0" xfId="1" applyFont="1" applyAlignment="1">
      <alignment horizontal="center"/>
    </xf>
    <xf numFmtId="0" fontId="15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3" fillId="0" borderId="1" xfId="1" applyFont="1" applyBorder="1" applyAlignment="1">
      <alignment horizontal="center" vertical="top"/>
    </xf>
    <xf numFmtId="0" fontId="23" fillId="0" borderId="10" xfId="1" applyFont="1" applyBorder="1" applyAlignment="1">
      <alignment horizontal="center" vertical="top"/>
    </xf>
    <xf numFmtId="0" fontId="23" fillId="0" borderId="3" xfId="1" applyFont="1" applyBorder="1" applyAlignment="1">
      <alignment horizontal="center" vertical="top"/>
    </xf>
    <xf numFmtId="0" fontId="25" fillId="0" borderId="10" xfId="1" applyFont="1" applyBorder="1" applyAlignment="1">
      <alignment horizontal="center" vertical="top" wrapText="1"/>
    </xf>
    <xf numFmtId="0" fontId="25" fillId="0" borderId="12" xfId="1" applyFont="1" applyBorder="1" applyAlignment="1">
      <alignment horizontal="center" vertical="top" wrapText="1"/>
    </xf>
    <xf numFmtId="0" fontId="25" fillId="0" borderId="11" xfId="1" applyFont="1" applyBorder="1" applyAlignment="1">
      <alignment horizontal="center" vertical="top" wrapText="1"/>
    </xf>
    <xf numFmtId="0" fontId="25" fillId="0" borderId="17" xfId="1" applyFont="1" applyBorder="1" applyAlignment="1">
      <alignment horizontal="center" vertical="top" wrapText="1"/>
    </xf>
    <xf numFmtId="0" fontId="23" fillId="0" borderId="2" xfId="1" applyFont="1" applyBorder="1" applyAlignment="1">
      <alignment horizontal="center" wrapText="1"/>
    </xf>
    <xf numFmtId="0" fontId="6" fillId="0" borderId="0" xfId="3" applyFont="1" applyAlignment="1">
      <alignment horizontal="right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0" fontId="20" fillId="0" borderId="5" xfId="3" applyFont="1" applyBorder="1" applyAlignment="1">
      <alignment horizontal="center" vertical="top" wrapText="1"/>
    </xf>
    <xf numFmtId="0" fontId="20" fillId="0" borderId="9" xfId="3" applyFont="1" applyBorder="1" applyAlignment="1">
      <alignment horizontal="center" vertical="top" wrapText="1"/>
    </xf>
    <xf numFmtId="0" fontId="20" fillId="0" borderId="6" xfId="3" applyFont="1" applyBorder="1" applyAlignment="1">
      <alignment horizontal="center" vertical="top" wrapText="1"/>
    </xf>
    <xf numFmtId="0" fontId="11" fillId="0" borderId="5" xfId="3" applyFont="1" applyBorder="1" applyAlignment="1">
      <alignment horizontal="center" vertical="top" wrapText="1"/>
    </xf>
    <xf numFmtId="0" fontId="11" fillId="0" borderId="6" xfId="3" applyFont="1" applyBorder="1" applyAlignment="1">
      <alignment horizontal="center" vertical="top" wrapText="1"/>
    </xf>
    <xf numFmtId="2" fontId="10" fillId="0" borderId="5" xfId="3" applyNumberFormat="1" applyBorder="1" applyAlignment="1">
      <alignment horizontal="center"/>
    </xf>
    <xf numFmtId="2" fontId="10" fillId="0" borderId="9" xfId="3" applyNumberFormat="1" applyBorder="1" applyAlignment="1">
      <alignment horizontal="center"/>
    </xf>
    <xf numFmtId="2" fontId="10" fillId="0" borderId="6" xfId="3" applyNumberFormat="1" applyBorder="1" applyAlignment="1">
      <alignment horizontal="center"/>
    </xf>
    <xf numFmtId="0" fontId="20" fillId="0" borderId="7" xfId="3" applyFont="1" applyBorder="1" applyAlignment="1">
      <alignment horizontal="center"/>
    </xf>
    <xf numFmtId="0" fontId="20" fillId="0" borderId="1" xfId="3" applyFont="1" applyBorder="1" applyAlignment="1">
      <alignment horizontal="center" vertical="top" wrapText="1"/>
    </xf>
    <xf numFmtId="0" fontId="20" fillId="0" borderId="3" xfId="3" applyFont="1" applyBorder="1" applyAlignment="1">
      <alignment horizontal="center" vertical="top" wrapText="1"/>
    </xf>
    <xf numFmtId="0" fontId="20" fillId="0" borderId="5" xfId="3" applyFont="1" applyBorder="1" applyAlignment="1">
      <alignment horizontal="center" vertical="top"/>
    </xf>
    <xf numFmtId="0" fontId="20" fillId="0" borderId="9" xfId="3" applyFont="1" applyBorder="1" applyAlignment="1">
      <alignment horizontal="center" vertical="top"/>
    </xf>
    <xf numFmtId="0" fontId="20" fillId="0" borderId="6" xfId="3" applyFont="1" applyBorder="1" applyAlignment="1">
      <alignment horizontal="center" vertical="top"/>
    </xf>
    <xf numFmtId="0" fontId="20" fillId="0" borderId="12" xfId="3" applyFont="1" applyBorder="1" applyAlignment="1">
      <alignment horizontal="center" vertical="top" wrapText="1"/>
    </xf>
    <xf numFmtId="0" fontId="20" fillId="0" borderId="13" xfId="3" applyFont="1" applyBorder="1" applyAlignment="1">
      <alignment horizontal="center" vertical="top" wrapText="1"/>
    </xf>
    <xf numFmtId="0" fontId="20" fillId="0" borderId="14" xfId="3" applyFont="1" applyBorder="1" applyAlignment="1">
      <alignment horizontal="center" vertical="top" wrapText="1"/>
    </xf>
    <xf numFmtId="0" fontId="20" fillId="0" borderId="8" xfId="3" applyFont="1" applyBorder="1" applyAlignment="1">
      <alignment horizontal="center" vertical="top" wrapText="1"/>
    </xf>
    <xf numFmtId="0" fontId="20" fillId="0" borderId="7" xfId="3" applyFont="1" applyBorder="1" applyAlignment="1">
      <alignment horizontal="center" vertical="top" wrapText="1"/>
    </xf>
    <xf numFmtId="0" fontId="20" fillId="0" borderId="15" xfId="3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/>
    </xf>
    <xf numFmtId="0" fontId="65" fillId="0" borderId="2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0" fontId="20" fillId="0" borderId="0" xfId="2" applyFont="1" applyBorder="1" applyAlignment="1">
      <alignment horizontal="right"/>
    </xf>
    <xf numFmtId="0" fontId="8" fillId="0" borderId="0" xfId="2" applyFont="1" applyAlignment="1">
      <alignment horizontal="center" wrapText="1"/>
    </xf>
    <xf numFmtId="0" fontId="10" fillId="0" borderId="0" xfId="2" applyFont="1"/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</cellXfs>
  <cellStyles count="7">
    <cellStyle name="Normal" xfId="0" builtinId="0"/>
    <cellStyle name="Normal 11" xfId="6"/>
    <cellStyle name="Normal 2" xfId="1"/>
    <cellStyle name="Normal 2 2" xfId="5"/>
    <cellStyle name="Normal 3" xfId="2"/>
    <cellStyle name="Normal 3 2" xfId="3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2</xdr:row>
      <xdr:rowOff>151261</xdr:rowOff>
    </xdr:from>
    <xdr:ext cx="9271663" cy="4551367"/>
    <xdr:sp macro="" textlink="">
      <xdr:nvSpPr>
        <xdr:cNvPr id="2" name="Rectangle 1"/>
        <xdr:cNvSpPr/>
      </xdr:nvSpPr>
      <xdr:spPr>
        <a:xfrm>
          <a:off x="82550" y="488446"/>
          <a:ext cx="9263856" cy="45312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2018-19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State: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NAGALAND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09-05-2018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55059</xdr:rowOff>
    </xdr:from>
    <xdr:ext cx="5588000" cy="2628220"/>
    <xdr:sp macro="" textlink="">
      <xdr:nvSpPr>
        <xdr:cNvPr id="2" name="Rectangle 1"/>
        <xdr:cNvSpPr/>
      </xdr:nvSpPr>
      <xdr:spPr>
        <a:xfrm>
          <a:off x="0" y="531309"/>
          <a:ext cx="5588000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2017-18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zoomScaleSheetLayoutView="90" workbookViewId="0">
      <selection activeCell="A4" sqref="A4:O28"/>
    </sheetView>
  </sheetViews>
  <sheetFormatPr defaultRowHeight="13.2"/>
  <cols>
    <col min="15" max="15" width="12.44140625" customWidth="1"/>
  </cols>
  <sheetData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opLeftCell="A4" zoomScaleSheetLayoutView="80" workbookViewId="0">
      <selection activeCell="R40" sqref="R40"/>
    </sheetView>
  </sheetViews>
  <sheetFormatPr defaultRowHeight="13.2"/>
  <cols>
    <col min="2" max="2" width="15.44140625" bestFit="1" customWidth="1"/>
    <col min="3" max="3" width="11.33203125" customWidth="1"/>
    <col min="5" max="5" width="9.5546875" customWidth="1"/>
    <col min="6" max="6" width="9.88671875" customWidth="1"/>
    <col min="7" max="7" width="8.88671875" customWidth="1"/>
    <col min="8" max="8" width="10.5546875" customWidth="1"/>
    <col min="9" max="9" width="9.88671875" customWidth="1"/>
    <col min="11" max="11" width="11.88671875" customWidth="1"/>
    <col min="12" max="12" width="9.44140625" customWidth="1"/>
    <col min="13" max="13" width="12" customWidth="1"/>
    <col min="14" max="14" width="14.109375" customWidth="1"/>
  </cols>
  <sheetData>
    <row r="1" spans="1:19" ht="12.75" customHeight="1">
      <c r="D1" s="673"/>
      <c r="E1" s="673"/>
      <c r="F1" s="673"/>
      <c r="G1" s="673"/>
      <c r="H1" s="673"/>
      <c r="I1" s="673"/>
      <c r="J1" s="673"/>
      <c r="M1" s="108" t="s">
        <v>261</v>
      </c>
    </row>
    <row r="2" spans="1:19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</row>
    <row r="3" spans="1:19" ht="21">
      <c r="A3" s="670" t="s">
        <v>654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</row>
    <row r="4" spans="1:19" ht="11.25" customHeight="1"/>
    <row r="5" spans="1:19" ht="15.6">
      <c r="A5" s="671" t="s">
        <v>661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</row>
    <row r="7" spans="1:19">
      <c r="A7" s="672" t="s">
        <v>857</v>
      </c>
      <c r="B7" s="672"/>
      <c r="L7" s="740" t="s">
        <v>853</v>
      </c>
      <c r="M7" s="740"/>
      <c r="N7" s="740"/>
      <c r="O7" s="118"/>
    </row>
    <row r="8" spans="1:19" ht="15.75" customHeight="1">
      <c r="A8" s="741" t="s">
        <v>2</v>
      </c>
      <c r="B8" s="741" t="s">
        <v>3</v>
      </c>
      <c r="C8" s="635" t="s">
        <v>4</v>
      </c>
      <c r="D8" s="635"/>
      <c r="E8" s="635"/>
      <c r="F8" s="636"/>
      <c r="G8" s="636"/>
      <c r="H8" s="635" t="s">
        <v>97</v>
      </c>
      <c r="I8" s="635"/>
      <c r="J8" s="635"/>
      <c r="K8" s="635"/>
      <c r="L8" s="635"/>
      <c r="M8" s="741" t="s">
        <v>132</v>
      </c>
      <c r="N8" s="654" t="s">
        <v>133</v>
      </c>
    </row>
    <row r="9" spans="1:19" ht="52.8">
      <c r="A9" s="742"/>
      <c r="B9" s="742"/>
      <c r="C9" s="5" t="s">
        <v>5</v>
      </c>
      <c r="D9" s="5" t="s">
        <v>6</v>
      </c>
      <c r="E9" s="5" t="s">
        <v>368</v>
      </c>
      <c r="F9" s="5" t="s">
        <v>95</v>
      </c>
      <c r="G9" s="5" t="s">
        <v>115</v>
      </c>
      <c r="H9" s="5" t="s">
        <v>5</v>
      </c>
      <c r="I9" s="5" t="s">
        <v>6</v>
      </c>
      <c r="J9" s="5" t="s">
        <v>368</v>
      </c>
      <c r="K9" s="7" t="s">
        <v>95</v>
      </c>
      <c r="L9" s="7" t="s">
        <v>116</v>
      </c>
      <c r="M9" s="742"/>
      <c r="N9" s="654"/>
      <c r="R9" s="13"/>
      <c r="S9" s="13"/>
    </row>
    <row r="10" spans="1:19" s="15" customForma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17">
        <v>12</v>
      </c>
      <c r="M10" s="117">
        <v>13</v>
      </c>
      <c r="N10" s="3">
        <v>14</v>
      </c>
    </row>
    <row r="11" spans="1:19">
      <c r="A11" s="382">
        <v>1</v>
      </c>
      <c r="B11" s="19" t="s">
        <v>815</v>
      </c>
      <c r="C11" s="19">
        <v>136</v>
      </c>
      <c r="D11" s="9">
        <v>0</v>
      </c>
      <c r="E11" s="9">
        <v>17</v>
      </c>
      <c r="F11" s="9">
        <v>0</v>
      </c>
      <c r="G11" s="9">
        <f>C11+E11</f>
        <v>153</v>
      </c>
      <c r="H11" s="8">
        <v>18</v>
      </c>
      <c r="I11" s="9">
        <v>0</v>
      </c>
      <c r="J11" s="9">
        <v>17</v>
      </c>
      <c r="K11" s="9">
        <v>0</v>
      </c>
      <c r="L11" s="9">
        <f>H11+J11</f>
        <v>35</v>
      </c>
      <c r="M11" s="9">
        <v>0</v>
      </c>
      <c r="N11" s="9"/>
    </row>
    <row r="12" spans="1:19">
      <c r="A12" s="382">
        <v>2</v>
      </c>
      <c r="B12" s="19" t="s">
        <v>816</v>
      </c>
      <c r="C12" s="19">
        <v>60</v>
      </c>
      <c r="D12" s="9">
        <v>0</v>
      </c>
      <c r="E12" s="9">
        <v>0</v>
      </c>
      <c r="F12" s="9">
        <v>0</v>
      </c>
      <c r="G12" s="9">
        <f t="shared" ref="G12:G21" si="0">C12+E12</f>
        <v>60</v>
      </c>
      <c r="H12" s="8">
        <v>14</v>
      </c>
      <c r="I12" s="9">
        <v>0</v>
      </c>
      <c r="J12" s="9">
        <v>0</v>
      </c>
      <c r="K12" s="9">
        <v>0</v>
      </c>
      <c r="L12" s="9">
        <f t="shared" ref="L12:L21" si="1">H12+J12</f>
        <v>14</v>
      </c>
      <c r="M12" s="9">
        <v>0</v>
      </c>
      <c r="N12" s="9"/>
    </row>
    <row r="13" spans="1:19">
      <c r="A13" s="382">
        <v>3</v>
      </c>
      <c r="B13" s="19" t="s">
        <v>817</v>
      </c>
      <c r="C13" s="19">
        <v>38</v>
      </c>
      <c r="D13" s="9">
        <v>0</v>
      </c>
      <c r="E13" s="9">
        <v>0</v>
      </c>
      <c r="F13" s="9">
        <v>0</v>
      </c>
      <c r="G13" s="9">
        <f t="shared" si="0"/>
        <v>38</v>
      </c>
      <c r="H13" s="8">
        <v>22</v>
      </c>
      <c r="I13" s="9">
        <v>0</v>
      </c>
      <c r="J13" s="9">
        <v>0</v>
      </c>
      <c r="K13" s="9">
        <v>0</v>
      </c>
      <c r="L13" s="9">
        <f t="shared" si="1"/>
        <v>22</v>
      </c>
      <c r="M13" s="9">
        <v>0</v>
      </c>
      <c r="N13" s="9"/>
    </row>
    <row r="14" spans="1:19">
      <c r="A14" s="382">
        <v>4</v>
      </c>
      <c r="B14" s="19" t="s">
        <v>818</v>
      </c>
      <c r="C14" s="19">
        <v>52</v>
      </c>
      <c r="D14" s="9">
        <v>0</v>
      </c>
      <c r="E14" s="9">
        <v>0</v>
      </c>
      <c r="F14" s="9">
        <v>0</v>
      </c>
      <c r="G14" s="9">
        <f t="shared" si="0"/>
        <v>52</v>
      </c>
      <c r="H14" s="8">
        <v>13</v>
      </c>
      <c r="I14" s="9">
        <v>0</v>
      </c>
      <c r="J14" s="9">
        <v>0</v>
      </c>
      <c r="K14" s="9">
        <v>0</v>
      </c>
      <c r="L14" s="9">
        <f t="shared" si="1"/>
        <v>13</v>
      </c>
      <c r="M14" s="9">
        <v>0</v>
      </c>
      <c r="N14" s="9"/>
    </row>
    <row r="15" spans="1:19">
      <c r="A15" s="382">
        <v>5</v>
      </c>
      <c r="B15" s="19" t="s">
        <v>819</v>
      </c>
      <c r="C15" s="19">
        <v>21</v>
      </c>
      <c r="D15" s="9">
        <v>0</v>
      </c>
      <c r="E15" s="9">
        <v>0</v>
      </c>
      <c r="F15" s="9">
        <v>0</v>
      </c>
      <c r="G15" s="9">
        <f t="shared" si="0"/>
        <v>21</v>
      </c>
      <c r="H15" s="8">
        <v>30</v>
      </c>
      <c r="I15" s="9">
        <v>0</v>
      </c>
      <c r="J15" s="9">
        <v>0</v>
      </c>
      <c r="K15" s="9">
        <v>0</v>
      </c>
      <c r="L15" s="9">
        <f t="shared" si="1"/>
        <v>30</v>
      </c>
      <c r="M15" s="9">
        <v>0</v>
      </c>
      <c r="N15" s="9"/>
    </row>
    <row r="16" spans="1:19">
      <c r="A16" s="382">
        <v>6</v>
      </c>
      <c r="B16" s="19" t="s">
        <v>820</v>
      </c>
      <c r="C16" s="19">
        <v>64</v>
      </c>
      <c r="D16" s="9">
        <v>0</v>
      </c>
      <c r="E16" s="9">
        <v>0</v>
      </c>
      <c r="F16" s="9">
        <v>0</v>
      </c>
      <c r="G16" s="9">
        <f t="shared" si="0"/>
        <v>64</v>
      </c>
      <c r="H16" s="8">
        <v>31</v>
      </c>
      <c r="I16" s="9">
        <v>0</v>
      </c>
      <c r="J16" s="9">
        <v>0</v>
      </c>
      <c r="K16" s="9">
        <v>0</v>
      </c>
      <c r="L16" s="9">
        <f t="shared" si="1"/>
        <v>31</v>
      </c>
      <c r="M16" s="9">
        <v>0</v>
      </c>
      <c r="N16" s="9"/>
    </row>
    <row r="17" spans="1:14">
      <c r="A17" s="382">
        <v>7</v>
      </c>
      <c r="B17" s="19" t="s">
        <v>821</v>
      </c>
      <c r="C17" s="19">
        <v>47</v>
      </c>
      <c r="D17" s="9">
        <v>0</v>
      </c>
      <c r="E17" s="9">
        <v>0</v>
      </c>
      <c r="F17" s="9">
        <v>0</v>
      </c>
      <c r="G17" s="9">
        <f t="shared" si="0"/>
        <v>47</v>
      </c>
      <c r="H17" s="8">
        <v>13</v>
      </c>
      <c r="I17" s="9">
        <v>0</v>
      </c>
      <c r="J17" s="9">
        <v>0</v>
      </c>
      <c r="K17" s="9">
        <v>0</v>
      </c>
      <c r="L17" s="9">
        <f t="shared" si="1"/>
        <v>13</v>
      </c>
      <c r="M17" s="9">
        <v>0</v>
      </c>
      <c r="N17" s="9"/>
    </row>
    <row r="18" spans="1:14">
      <c r="A18" s="382">
        <v>8</v>
      </c>
      <c r="B18" s="19" t="s">
        <v>822</v>
      </c>
      <c r="C18" s="19">
        <v>40</v>
      </c>
      <c r="D18" s="9">
        <v>0</v>
      </c>
      <c r="E18" s="9">
        <v>0</v>
      </c>
      <c r="F18" s="9">
        <v>0</v>
      </c>
      <c r="G18" s="9">
        <f t="shared" si="0"/>
        <v>40</v>
      </c>
      <c r="H18" s="8">
        <v>42</v>
      </c>
      <c r="I18" s="9">
        <v>0</v>
      </c>
      <c r="J18" s="9">
        <v>0</v>
      </c>
      <c r="K18" s="9">
        <v>0</v>
      </c>
      <c r="L18" s="9">
        <f t="shared" si="1"/>
        <v>42</v>
      </c>
      <c r="M18" s="9">
        <v>0</v>
      </c>
      <c r="N18" s="9"/>
    </row>
    <row r="19" spans="1:14">
      <c r="A19" s="382">
        <v>9</v>
      </c>
      <c r="B19" s="19" t="s">
        <v>823</v>
      </c>
      <c r="C19" s="19">
        <v>62</v>
      </c>
      <c r="D19" s="9">
        <v>0</v>
      </c>
      <c r="E19" s="9">
        <v>0</v>
      </c>
      <c r="F19" s="9">
        <v>0</v>
      </c>
      <c r="G19" s="9">
        <f t="shared" si="0"/>
        <v>62</v>
      </c>
      <c r="H19" s="8">
        <v>28</v>
      </c>
      <c r="I19" s="9">
        <v>0</v>
      </c>
      <c r="J19" s="9">
        <v>0</v>
      </c>
      <c r="K19" s="9">
        <v>0</v>
      </c>
      <c r="L19" s="9">
        <f t="shared" si="1"/>
        <v>28</v>
      </c>
      <c r="M19" s="9">
        <v>0</v>
      </c>
      <c r="N19" s="9"/>
    </row>
    <row r="20" spans="1:14">
      <c r="A20" s="382">
        <v>10</v>
      </c>
      <c r="B20" s="19" t="s">
        <v>824</v>
      </c>
      <c r="C20" s="19">
        <v>50</v>
      </c>
      <c r="D20" s="9">
        <v>0</v>
      </c>
      <c r="E20" s="9">
        <v>0</v>
      </c>
      <c r="F20" s="9">
        <v>0</v>
      </c>
      <c r="G20" s="9">
        <f t="shared" si="0"/>
        <v>50</v>
      </c>
      <c r="H20" s="8">
        <v>18</v>
      </c>
      <c r="I20" s="9">
        <v>0</v>
      </c>
      <c r="J20" s="9">
        <v>0</v>
      </c>
      <c r="K20" s="9">
        <v>0</v>
      </c>
      <c r="L20" s="9">
        <f t="shared" si="1"/>
        <v>18</v>
      </c>
      <c r="M20" s="9">
        <v>0</v>
      </c>
      <c r="N20" s="9"/>
    </row>
    <row r="21" spans="1:14">
      <c r="A21" s="382">
        <v>11</v>
      </c>
      <c r="B21" s="19" t="s">
        <v>825</v>
      </c>
      <c r="C21" s="19">
        <v>96</v>
      </c>
      <c r="D21" s="9">
        <v>0</v>
      </c>
      <c r="E21" s="9">
        <v>0</v>
      </c>
      <c r="F21" s="9">
        <v>0</v>
      </c>
      <c r="G21" s="9">
        <f t="shared" si="0"/>
        <v>96</v>
      </c>
      <c r="H21" s="8">
        <v>18</v>
      </c>
      <c r="I21" s="9">
        <v>0</v>
      </c>
      <c r="J21" s="9">
        <v>0</v>
      </c>
      <c r="K21" s="9">
        <v>0</v>
      </c>
      <c r="L21" s="9">
        <f t="shared" si="1"/>
        <v>18</v>
      </c>
      <c r="M21" s="9">
        <v>0</v>
      </c>
      <c r="N21" s="9"/>
    </row>
    <row r="22" spans="1:14">
      <c r="A22" s="3" t="s">
        <v>15</v>
      </c>
      <c r="B22" s="9"/>
      <c r="C22" s="9">
        <f>SUM(C11:C21)</f>
        <v>666</v>
      </c>
      <c r="D22" s="9">
        <v>0</v>
      </c>
      <c r="E22" s="9">
        <f>SUM(E11:E21)</f>
        <v>17</v>
      </c>
      <c r="F22" s="9">
        <v>0</v>
      </c>
      <c r="G22" s="70">
        <f>SUM(G11:G21)</f>
        <v>683</v>
      </c>
      <c r="H22" s="8">
        <f>SUM(H11:H21)</f>
        <v>247</v>
      </c>
      <c r="I22" s="9">
        <v>0</v>
      </c>
      <c r="J22" s="9">
        <f>SUM(J11:J21)</f>
        <v>17</v>
      </c>
      <c r="K22" s="9">
        <v>0</v>
      </c>
      <c r="L22" s="70">
        <f>SUM(L11:L21)</f>
        <v>264</v>
      </c>
      <c r="M22" s="9">
        <v>0</v>
      </c>
      <c r="N22" s="9"/>
    </row>
    <row r="23" spans="1:14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>
      <c r="A24" s="11" t="s">
        <v>7</v>
      </c>
    </row>
    <row r="25" spans="1:14">
      <c r="A25" t="s">
        <v>8</v>
      </c>
    </row>
    <row r="26" spans="1:14">
      <c r="A26" t="s">
        <v>9</v>
      </c>
      <c r="K26" s="12" t="s">
        <v>10</v>
      </c>
      <c r="L26" s="12" t="s">
        <v>10</v>
      </c>
      <c r="M26" s="12"/>
      <c r="N26" s="12" t="s">
        <v>10</v>
      </c>
    </row>
    <row r="27" spans="1:14">
      <c r="A27" s="16" t="s">
        <v>441</v>
      </c>
      <c r="J27" s="12"/>
      <c r="K27" s="12"/>
      <c r="L27" s="12"/>
    </row>
    <row r="28" spans="1:14">
      <c r="C28" s="16" t="s">
        <v>442</v>
      </c>
      <c r="E28" s="13"/>
      <c r="F28" s="13"/>
      <c r="G28" s="13"/>
      <c r="H28" s="13"/>
      <c r="I28" s="13"/>
      <c r="J28" s="13"/>
      <c r="K28" s="13"/>
      <c r="L28" s="13"/>
      <c r="M28" s="13"/>
    </row>
    <row r="29" spans="1:14"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5.75" customHeight="1">
      <c r="A34" s="14" t="s">
        <v>11</v>
      </c>
      <c r="B34" s="14"/>
      <c r="C34" s="14"/>
      <c r="D34" s="14"/>
      <c r="E34" s="14"/>
      <c r="F34" s="14"/>
      <c r="G34" s="14"/>
      <c r="H34" s="14"/>
      <c r="K34" s="15"/>
      <c r="L34" s="577"/>
      <c r="M34" s="577"/>
      <c r="N34" s="577"/>
    </row>
    <row r="35" spans="1:14">
      <c r="K35" s="673" t="s">
        <v>858</v>
      </c>
      <c r="L35" s="673"/>
      <c r="M35" s="673"/>
      <c r="N35" s="673"/>
    </row>
    <row r="36" spans="1:14">
      <c r="K36" s="673" t="s">
        <v>908</v>
      </c>
      <c r="L36" s="673"/>
      <c r="M36" s="673"/>
      <c r="N36" s="673"/>
    </row>
  </sheetData>
  <mergeCells count="14">
    <mergeCell ref="A7:B7"/>
    <mergeCell ref="D1:J1"/>
    <mergeCell ref="A2:N2"/>
    <mergeCell ref="A3:N3"/>
    <mergeCell ref="A5:N5"/>
    <mergeCell ref="L7:N7"/>
    <mergeCell ref="K35:N35"/>
    <mergeCell ref="K36:N36"/>
    <mergeCell ref="N8:N9"/>
    <mergeCell ref="A8:A9"/>
    <mergeCell ref="B8:B9"/>
    <mergeCell ref="C8:G8"/>
    <mergeCell ref="H8:L8"/>
    <mergeCell ref="M8:M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U40"/>
  <sheetViews>
    <sheetView topLeftCell="C5" zoomScale="90" zoomScaleNormal="90" zoomScaleSheetLayoutView="80" workbookViewId="0">
      <selection activeCell="R40" sqref="R40"/>
    </sheetView>
  </sheetViews>
  <sheetFormatPr defaultColWidth="9.109375" defaultRowHeight="13.2"/>
  <cols>
    <col min="1" max="1" width="7.109375" style="16" customWidth="1"/>
    <col min="2" max="2" width="15.44140625" style="16" bestFit="1" customWidth="1"/>
    <col min="3" max="3" width="10.33203125" style="16" customWidth="1"/>
    <col min="4" max="4" width="9.33203125" style="16" customWidth="1"/>
    <col min="5" max="5" width="9.109375" style="16"/>
    <col min="6" max="6" width="12.109375" style="16" bestFit="1" customWidth="1"/>
    <col min="7" max="7" width="11.6640625" style="16" customWidth="1"/>
    <col min="8" max="9" width="11" style="16" customWidth="1"/>
    <col min="10" max="10" width="11.88671875" style="16" bestFit="1" customWidth="1"/>
    <col min="11" max="11" width="11.6640625" style="16" customWidth="1"/>
    <col min="12" max="12" width="10.6640625" style="16" customWidth="1"/>
    <col min="13" max="13" width="12.109375" style="16" bestFit="1" customWidth="1"/>
    <col min="14" max="14" width="9.88671875" style="16" customWidth="1"/>
    <col min="15" max="15" width="9.109375" style="16" customWidth="1"/>
    <col min="16" max="16" width="9.109375" style="16"/>
    <col min="17" max="17" width="11" style="16" customWidth="1"/>
    <col min="18" max="16384" width="9.109375" style="16"/>
  </cols>
  <sheetData>
    <row r="1" spans="1:17" customFormat="1" ht="12.75" customHeight="1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668" t="s">
        <v>56</v>
      </c>
      <c r="P1" s="668"/>
      <c r="Q1" s="668"/>
    </row>
    <row r="2" spans="1:17" customFormat="1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44"/>
      <c r="N2" s="44"/>
      <c r="O2" s="44"/>
      <c r="P2" s="44"/>
    </row>
    <row r="3" spans="1:17" customFormat="1" ht="21">
      <c r="A3" s="670" t="s">
        <v>654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43"/>
      <c r="N3" s="43"/>
      <c r="O3" s="43"/>
      <c r="P3" s="43"/>
    </row>
    <row r="4" spans="1:17" customFormat="1" ht="11.25" customHeight="1"/>
    <row r="5" spans="1:17" customFormat="1" ht="15.75" customHeight="1">
      <c r="A5" s="744" t="s">
        <v>662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16"/>
    </row>
    <row r="7" spans="1:17" ht="17.399999999999999" customHeight="1">
      <c r="A7" s="672" t="s">
        <v>857</v>
      </c>
      <c r="B7" s="672"/>
      <c r="N7" s="734" t="s">
        <v>851</v>
      </c>
      <c r="O7" s="734"/>
      <c r="P7" s="734"/>
      <c r="Q7" s="734"/>
    </row>
    <row r="8" spans="1:17" ht="24" customHeight="1">
      <c r="A8" s="654" t="s">
        <v>2</v>
      </c>
      <c r="B8" s="654" t="s">
        <v>3</v>
      </c>
      <c r="C8" s="674" t="s">
        <v>663</v>
      </c>
      <c r="D8" s="674"/>
      <c r="E8" s="674"/>
      <c r="F8" s="674"/>
      <c r="G8" s="674"/>
      <c r="H8" s="745" t="s">
        <v>702</v>
      </c>
      <c r="I8" s="674"/>
      <c r="J8" s="674"/>
      <c r="K8" s="674"/>
      <c r="L8" s="674"/>
      <c r="M8" s="664" t="s">
        <v>107</v>
      </c>
      <c r="N8" s="746"/>
      <c r="O8" s="746"/>
      <c r="P8" s="746"/>
      <c r="Q8" s="665"/>
    </row>
    <row r="9" spans="1:17" s="15" customFormat="1" ht="60" customHeight="1">
      <c r="A9" s="654"/>
      <c r="B9" s="654"/>
      <c r="C9" s="5" t="s">
        <v>213</v>
      </c>
      <c r="D9" s="5" t="s">
        <v>214</v>
      </c>
      <c r="E9" s="5" t="s">
        <v>368</v>
      </c>
      <c r="F9" s="5" t="s">
        <v>221</v>
      </c>
      <c r="G9" s="5" t="s">
        <v>115</v>
      </c>
      <c r="H9" s="107" t="s">
        <v>213</v>
      </c>
      <c r="I9" s="5" t="s">
        <v>214</v>
      </c>
      <c r="J9" s="5" t="s">
        <v>368</v>
      </c>
      <c r="K9" s="7" t="s">
        <v>221</v>
      </c>
      <c r="L9" s="5" t="s">
        <v>371</v>
      </c>
      <c r="M9" s="5" t="s">
        <v>213</v>
      </c>
      <c r="N9" s="5" t="s">
        <v>214</v>
      </c>
      <c r="O9" s="5" t="s">
        <v>368</v>
      </c>
      <c r="P9" s="7" t="s">
        <v>221</v>
      </c>
      <c r="Q9" s="313" t="s">
        <v>117</v>
      </c>
    </row>
    <row r="10" spans="1:17" s="65" customFormat="1">
      <c r="A10" s="64">
        <v>1</v>
      </c>
      <c r="B10" s="64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  <c r="J10" s="64">
        <v>10</v>
      </c>
      <c r="K10" s="64">
        <v>11</v>
      </c>
      <c r="L10" s="64">
        <v>12</v>
      </c>
      <c r="M10" s="64">
        <v>13</v>
      </c>
      <c r="N10" s="64">
        <v>14</v>
      </c>
      <c r="O10" s="64">
        <v>15</v>
      </c>
      <c r="P10" s="64">
        <v>16</v>
      </c>
      <c r="Q10" s="64">
        <v>17</v>
      </c>
    </row>
    <row r="11" spans="1:17">
      <c r="A11" s="18">
        <v>1</v>
      </c>
      <c r="B11" s="19" t="s">
        <v>815</v>
      </c>
      <c r="C11" s="19">
        <v>34248</v>
      </c>
      <c r="D11" s="19"/>
      <c r="E11" s="19"/>
      <c r="F11" s="19"/>
      <c r="G11" s="19">
        <v>34248</v>
      </c>
      <c r="H11" s="443">
        <v>32484</v>
      </c>
      <c r="I11" s="19"/>
      <c r="J11" s="19"/>
      <c r="K11" s="19"/>
      <c r="L11" s="443">
        <f>H11</f>
        <v>32484</v>
      </c>
      <c r="M11" s="454">
        <v>7146410</v>
      </c>
      <c r="N11" s="19"/>
      <c r="O11" s="19"/>
      <c r="P11" s="19"/>
      <c r="Q11" s="19">
        <f>M11</f>
        <v>7146410</v>
      </c>
    </row>
    <row r="12" spans="1:17">
      <c r="A12" s="18">
        <v>2</v>
      </c>
      <c r="B12" s="19" t="s">
        <v>816</v>
      </c>
      <c r="C12" s="19">
        <v>5001</v>
      </c>
      <c r="D12" s="19"/>
      <c r="E12" s="19"/>
      <c r="F12" s="19"/>
      <c r="G12" s="19">
        <v>5001</v>
      </c>
      <c r="H12" s="443">
        <v>4743</v>
      </c>
      <c r="I12" s="19"/>
      <c r="J12" s="19"/>
      <c r="K12" s="19"/>
      <c r="L12" s="443">
        <f t="shared" ref="L12:L21" si="0">H12</f>
        <v>4743</v>
      </c>
      <c r="M12" s="454">
        <v>1043460</v>
      </c>
      <c r="N12" s="19"/>
      <c r="O12" s="19"/>
      <c r="P12" s="19"/>
      <c r="Q12" s="19">
        <f t="shared" ref="Q12:Q21" si="1">M12</f>
        <v>1043460</v>
      </c>
    </row>
    <row r="13" spans="1:17">
      <c r="A13" s="18">
        <v>3</v>
      </c>
      <c r="B13" s="19" t="s">
        <v>817</v>
      </c>
      <c r="C13" s="19">
        <v>7997</v>
      </c>
      <c r="D13" s="19"/>
      <c r="E13" s="19"/>
      <c r="F13" s="19"/>
      <c r="G13" s="19">
        <v>7997</v>
      </c>
      <c r="H13" s="443">
        <v>7585</v>
      </c>
      <c r="I13" s="19"/>
      <c r="J13" s="19"/>
      <c r="K13" s="19"/>
      <c r="L13" s="443">
        <f t="shared" si="0"/>
        <v>7585</v>
      </c>
      <c r="M13" s="19">
        <v>1668740</v>
      </c>
      <c r="N13" s="19"/>
      <c r="O13" s="19"/>
      <c r="P13" s="19"/>
      <c r="Q13" s="19">
        <f t="shared" si="1"/>
        <v>1668740</v>
      </c>
    </row>
    <row r="14" spans="1:17">
      <c r="A14" s="18">
        <v>4</v>
      </c>
      <c r="B14" s="19" t="s">
        <v>818</v>
      </c>
      <c r="C14" s="19">
        <v>2549</v>
      </c>
      <c r="D14" s="19"/>
      <c r="E14" s="19"/>
      <c r="F14" s="19"/>
      <c r="G14" s="19">
        <v>2549</v>
      </c>
      <c r="H14" s="443">
        <v>2417</v>
      </c>
      <c r="I14" s="19"/>
      <c r="J14" s="19"/>
      <c r="K14" s="19"/>
      <c r="L14" s="443">
        <f t="shared" si="0"/>
        <v>2417</v>
      </c>
      <c r="M14" s="19">
        <v>531830</v>
      </c>
      <c r="N14" s="19"/>
      <c r="O14" s="19"/>
      <c r="P14" s="19"/>
      <c r="Q14" s="19">
        <f t="shared" si="1"/>
        <v>531830</v>
      </c>
    </row>
    <row r="15" spans="1:17">
      <c r="A15" s="18">
        <v>5</v>
      </c>
      <c r="B15" s="19" t="s">
        <v>819</v>
      </c>
      <c r="C15" s="19">
        <v>8330</v>
      </c>
      <c r="D15" s="19"/>
      <c r="E15" s="19"/>
      <c r="F15" s="19"/>
      <c r="G15" s="19">
        <v>8330</v>
      </c>
      <c r="H15" s="443">
        <v>7901</v>
      </c>
      <c r="I15" s="19"/>
      <c r="J15" s="19"/>
      <c r="K15" s="19"/>
      <c r="L15" s="443">
        <f t="shared" si="0"/>
        <v>7901</v>
      </c>
      <c r="M15" s="19">
        <v>1738180</v>
      </c>
      <c r="N15" s="19"/>
      <c r="O15" s="19"/>
      <c r="P15" s="19"/>
      <c r="Q15" s="19">
        <f t="shared" si="1"/>
        <v>1738180</v>
      </c>
    </row>
    <row r="16" spans="1:17">
      <c r="A16" s="18">
        <v>6</v>
      </c>
      <c r="B16" s="19" t="s">
        <v>820</v>
      </c>
      <c r="C16" s="19">
        <v>20638</v>
      </c>
      <c r="D16" s="19"/>
      <c r="E16" s="19"/>
      <c r="F16" s="19"/>
      <c r="G16" s="19">
        <v>20638</v>
      </c>
      <c r="H16" s="443">
        <v>19574</v>
      </c>
      <c r="I16" s="19"/>
      <c r="J16" s="19"/>
      <c r="K16" s="19"/>
      <c r="L16" s="443">
        <f t="shared" si="0"/>
        <v>19574</v>
      </c>
      <c r="M16" s="19">
        <v>4306370</v>
      </c>
      <c r="N16" s="19"/>
      <c r="O16" s="19"/>
      <c r="P16" s="19"/>
      <c r="Q16" s="19">
        <f t="shared" si="1"/>
        <v>4306370</v>
      </c>
    </row>
    <row r="17" spans="1:21">
      <c r="A17" s="18">
        <v>7</v>
      </c>
      <c r="B17" s="19" t="s">
        <v>821</v>
      </c>
      <c r="C17" s="19">
        <v>8668</v>
      </c>
      <c r="D17" s="19"/>
      <c r="E17" s="19"/>
      <c r="F17" s="19"/>
      <c r="G17" s="19">
        <v>8668</v>
      </c>
      <c r="H17" s="443">
        <v>8221</v>
      </c>
      <c r="I17" s="19"/>
      <c r="J17" s="19"/>
      <c r="K17" s="19"/>
      <c r="L17" s="443">
        <f t="shared" si="0"/>
        <v>8221</v>
      </c>
      <c r="M17" s="19">
        <v>1808669.9999999998</v>
      </c>
      <c r="N17" s="19"/>
      <c r="O17" s="19"/>
      <c r="P17" s="19"/>
      <c r="Q17" s="19">
        <f t="shared" si="1"/>
        <v>1808669.9999999998</v>
      </c>
    </row>
    <row r="18" spans="1:21">
      <c r="A18" s="18">
        <v>8</v>
      </c>
      <c r="B18" s="19" t="s">
        <v>822</v>
      </c>
      <c r="C18" s="19">
        <v>8525</v>
      </c>
      <c r="D18" s="19"/>
      <c r="E18" s="19"/>
      <c r="F18" s="19"/>
      <c r="G18" s="19">
        <v>8525</v>
      </c>
      <c r="H18" s="443">
        <v>8087</v>
      </c>
      <c r="I18" s="19"/>
      <c r="J18" s="19"/>
      <c r="K18" s="19"/>
      <c r="L18" s="443">
        <f t="shared" si="0"/>
        <v>8087</v>
      </c>
      <c r="M18" s="19">
        <v>1779070</v>
      </c>
      <c r="N18" s="19"/>
      <c r="O18" s="19"/>
      <c r="P18" s="19"/>
      <c r="Q18" s="19">
        <f t="shared" si="1"/>
        <v>1779070</v>
      </c>
    </row>
    <row r="19" spans="1:21">
      <c r="A19" s="18">
        <v>9</v>
      </c>
      <c r="B19" s="19" t="s">
        <v>823</v>
      </c>
      <c r="C19" s="19">
        <v>14695</v>
      </c>
      <c r="D19" s="19"/>
      <c r="E19" s="19"/>
      <c r="F19" s="19"/>
      <c r="G19" s="19">
        <v>14695</v>
      </c>
      <c r="H19" s="443">
        <v>13937</v>
      </c>
      <c r="I19" s="19"/>
      <c r="J19" s="19"/>
      <c r="K19" s="19"/>
      <c r="L19" s="443">
        <f t="shared" si="0"/>
        <v>13937</v>
      </c>
      <c r="M19" s="19">
        <v>3066240</v>
      </c>
      <c r="N19" s="19"/>
      <c r="O19" s="19"/>
      <c r="P19" s="19"/>
      <c r="Q19" s="19">
        <f t="shared" si="1"/>
        <v>3066240</v>
      </c>
    </row>
    <row r="20" spans="1:21">
      <c r="A20" s="18">
        <v>10</v>
      </c>
      <c r="B20" s="19" t="s">
        <v>824</v>
      </c>
      <c r="C20" s="19">
        <v>5189</v>
      </c>
      <c r="D20" s="19"/>
      <c r="E20" s="19"/>
      <c r="F20" s="19"/>
      <c r="G20" s="19">
        <v>5189</v>
      </c>
      <c r="H20" s="443">
        <v>4922</v>
      </c>
      <c r="I20" s="19"/>
      <c r="J20" s="19"/>
      <c r="K20" s="19"/>
      <c r="L20" s="443">
        <f t="shared" si="0"/>
        <v>4922</v>
      </c>
      <c r="M20" s="19">
        <v>1082710</v>
      </c>
      <c r="N20" s="19"/>
      <c r="O20" s="19"/>
      <c r="P20" s="19"/>
      <c r="Q20" s="19">
        <f t="shared" si="1"/>
        <v>1082710</v>
      </c>
    </row>
    <row r="21" spans="1:21">
      <c r="A21" s="18">
        <v>11</v>
      </c>
      <c r="B21" s="19" t="s">
        <v>825</v>
      </c>
      <c r="C21" s="19">
        <v>7551</v>
      </c>
      <c r="D21" s="19"/>
      <c r="E21" s="19"/>
      <c r="F21" s="19"/>
      <c r="G21" s="19">
        <v>7551</v>
      </c>
      <c r="H21" s="443">
        <v>7162</v>
      </c>
      <c r="I21" s="19"/>
      <c r="J21" s="19"/>
      <c r="K21" s="19"/>
      <c r="L21" s="443">
        <f t="shared" si="0"/>
        <v>7162</v>
      </c>
      <c r="M21" s="19">
        <v>1575680</v>
      </c>
      <c r="N21" s="19"/>
      <c r="O21" s="19"/>
      <c r="P21" s="19"/>
      <c r="Q21" s="19">
        <f t="shared" si="1"/>
        <v>1575680</v>
      </c>
    </row>
    <row r="22" spans="1:21">
      <c r="A22" s="18"/>
      <c r="B22" s="19"/>
      <c r="C22" s="19">
        <f>SUM(C11:C21)</f>
        <v>123391</v>
      </c>
      <c r="D22" s="19"/>
      <c r="E22" s="19"/>
      <c r="F22" s="19"/>
      <c r="G22" s="19">
        <f>SUM(G11:G21)</f>
        <v>123391</v>
      </c>
      <c r="H22" s="443">
        <f>SUM(H11:H21)</f>
        <v>117033</v>
      </c>
      <c r="I22" s="19"/>
      <c r="J22" s="19"/>
      <c r="K22" s="19"/>
      <c r="L22" s="443">
        <f>SUM(L11:L21)</f>
        <v>117033</v>
      </c>
      <c r="M22" s="454">
        <f>SUM(M11:M21)</f>
        <v>25747360</v>
      </c>
      <c r="N22" s="19"/>
      <c r="O22" s="19"/>
      <c r="P22" s="19"/>
      <c r="Q22" s="19">
        <f>SUM(Q11:Q21)</f>
        <v>25747360</v>
      </c>
      <c r="S22" s="21"/>
      <c r="T22" s="21"/>
      <c r="U22" s="21"/>
    </row>
    <row r="23" spans="1:21">
      <c r="A23" s="73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21">
      <c r="A24" s="11" t="s">
        <v>7</v>
      </c>
      <c r="B24"/>
      <c r="C24"/>
      <c r="D24"/>
    </row>
    <row r="25" spans="1:21">
      <c r="A25" t="s">
        <v>8</v>
      </c>
      <c r="B25"/>
      <c r="C25"/>
      <c r="D25"/>
    </row>
    <row r="26" spans="1:21">
      <c r="A26" t="s">
        <v>9</v>
      </c>
      <c r="B26"/>
      <c r="C26"/>
      <c r="D26"/>
      <c r="I26" s="12"/>
      <c r="J26" s="12"/>
      <c r="K26" s="12"/>
      <c r="L26" s="12"/>
    </row>
    <row r="27" spans="1:21" customFormat="1">
      <c r="A27" s="16" t="s">
        <v>441</v>
      </c>
      <c r="J27" s="12"/>
      <c r="K27" s="12"/>
      <c r="L27" s="12"/>
    </row>
    <row r="28" spans="1:21" customFormat="1">
      <c r="C28" s="16" t="s">
        <v>442</v>
      </c>
      <c r="E28" s="13"/>
      <c r="F28" s="13"/>
      <c r="G28" s="13"/>
      <c r="H28" s="13"/>
      <c r="I28" s="13"/>
      <c r="J28" s="13"/>
      <c r="K28" s="13"/>
      <c r="L28" s="13"/>
      <c r="M28" s="13"/>
    </row>
    <row r="29" spans="1:21">
      <c r="A29" s="15" t="s">
        <v>11</v>
      </c>
      <c r="B29" s="15"/>
      <c r="C29" s="15"/>
      <c r="D29" s="15"/>
      <c r="E29" s="15"/>
      <c r="F29" s="15"/>
      <c r="G29" s="15"/>
      <c r="I29" s="15"/>
      <c r="O29" s="552"/>
      <c r="P29" s="552"/>
      <c r="Q29" s="552"/>
    </row>
    <row r="30" spans="1:21" ht="12.75" customHeight="1">
      <c r="A30" s="552"/>
      <c r="B30" s="552"/>
      <c r="C30" s="552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</row>
    <row r="31" spans="1:21">
      <c r="A31" s="552"/>
      <c r="B31" s="552"/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</row>
    <row r="32" spans="1:21">
      <c r="A32" s="15"/>
      <c r="B32" s="15"/>
      <c r="C32" s="15"/>
      <c r="D32" s="15"/>
      <c r="E32" s="15"/>
      <c r="F32" s="15"/>
      <c r="G32" s="553"/>
      <c r="H32" s="553"/>
      <c r="I32" s="553"/>
      <c r="J32" s="553"/>
      <c r="K32" s="553"/>
      <c r="L32" s="553"/>
      <c r="M32" s="553"/>
      <c r="N32" s="35"/>
      <c r="O32" s="35"/>
      <c r="P32" s="35"/>
      <c r="Q32" s="35"/>
    </row>
    <row r="33" spans="2:17">
      <c r="B33" s="21"/>
      <c r="C33" s="356"/>
      <c r="D33" s="371"/>
      <c r="E33" s="21"/>
      <c r="F33" s="21"/>
      <c r="G33" s="371"/>
    </row>
    <row r="34" spans="2:17" ht="13.8">
      <c r="B34" s="21"/>
      <c r="C34" s="356"/>
      <c r="D34" s="371"/>
      <c r="E34" s="21"/>
      <c r="F34" s="21"/>
      <c r="G34" s="371"/>
      <c r="M34" s="696" t="s">
        <v>858</v>
      </c>
      <c r="N34" s="696"/>
      <c r="O34" s="696"/>
      <c r="P34" s="696"/>
      <c r="Q34" s="696"/>
    </row>
    <row r="35" spans="2:17" ht="13.8">
      <c r="B35" s="21"/>
      <c r="C35" s="21"/>
      <c r="D35" s="371"/>
      <c r="E35" s="21"/>
      <c r="F35" s="21"/>
      <c r="G35" s="371"/>
      <c r="M35" s="696" t="s">
        <v>908</v>
      </c>
      <c r="N35" s="696"/>
      <c r="O35" s="696"/>
      <c r="P35" s="696"/>
      <c r="Q35" s="696"/>
    </row>
    <row r="36" spans="2:17">
      <c r="B36" s="21"/>
      <c r="C36" s="21"/>
      <c r="D36" s="371"/>
      <c r="E36" s="21"/>
      <c r="F36" s="21"/>
      <c r="G36" s="21"/>
    </row>
    <row r="37" spans="2:17">
      <c r="B37" s="21"/>
      <c r="C37" s="21"/>
      <c r="D37" s="21"/>
      <c r="E37" s="21"/>
      <c r="F37" s="21"/>
      <c r="G37" s="21"/>
    </row>
    <row r="38" spans="2:17">
      <c r="B38" s="21"/>
      <c r="C38" s="21"/>
      <c r="D38" s="21"/>
      <c r="E38" s="21"/>
      <c r="F38" s="21"/>
      <c r="G38" s="21"/>
    </row>
    <row r="39" spans="2:17">
      <c r="B39" s="21"/>
      <c r="C39" s="21"/>
      <c r="D39" s="21"/>
      <c r="E39" s="21"/>
      <c r="F39" s="21"/>
      <c r="G39" s="21"/>
    </row>
    <row r="40" spans="2:17">
      <c r="B40" s="21"/>
      <c r="C40" s="21"/>
      <c r="D40" s="21"/>
      <c r="E40" s="21"/>
      <c r="F40" s="21"/>
      <c r="G40" s="21"/>
    </row>
  </sheetData>
  <mergeCells count="13">
    <mergeCell ref="O1:Q1"/>
    <mergeCell ref="A2:L2"/>
    <mergeCell ref="A3:L3"/>
    <mergeCell ref="A8:A9"/>
    <mergeCell ref="B8:B9"/>
    <mergeCell ref="C8:G8"/>
    <mergeCell ref="H8:L8"/>
    <mergeCell ref="M8:Q8"/>
    <mergeCell ref="M34:Q34"/>
    <mergeCell ref="M35:Q35"/>
    <mergeCell ref="A7:B7"/>
    <mergeCell ref="N7:Q7"/>
    <mergeCell ref="A5:O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="90" zoomScaleNormal="90" zoomScaleSheetLayoutView="80" workbookViewId="0">
      <selection activeCell="R40" sqref="R40"/>
    </sheetView>
  </sheetViews>
  <sheetFormatPr defaultColWidth="9.109375" defaultRowHeight="13.2"/>
  <cols>
    <col min="1" max="1" width="7.109375" style="16" customWidth="1"/>
    <col min="2" max="2" width="11.5546875" style="16" bestFit="1" customWidth="1"/>
    <col min="3" max="3" width="9.5546875" style="16" customWidth="1"/>
    <col min="4" max="4" width="10.5546875" style="16" bestFit="1" customWidth="1"/>
    <col min="5" max="5" width="9.109375" style="16"/>
    <col min="6" max="6" width="13.44140625" style="16" bestFit="1" customWidth="1"/>
    <col min="7" max="7" width="10.88671875" style="16" customWidth="1"/>
    <col min="8" max="8" width="10.33203125" style="16" customWidth="1"/>
    <col min="9" max="9" width="10.88671875" style="16" customWidth="1"/>
    <col min="10" max="10" width="11.88671875" style="16" bestFit="1" customWidth="1"/>
    <col min="11" max="11" width="11.33203125" style="16" customWidth="1"/>
    <col min="12" max="12" width="11.6640625" style="16" customWidth="1"/>
    <col min="13" max="14" width="12.109375" style="16" bestFit="1" customWidth="1"/>
    <col min="15" max="15" width="8.88671875" style="16" customWidth="1"/>
    <col min="16" max="16" width="9.109375" style="16"/>
    <col min="17" max="17" width="11" style="16" customWidth="1"/>
    <col min="18" max="18" width="9.109375" style="16" hidden="1" customWidth="1"/>
    <col min="19" max="16384" width="9.109375" style="16"/>
  </cols>
  <sheetData>
    <row r="1" spans="1:19" customFormat="1" ht="12.75" customHeight="1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668" t="s">
        <v>57</v>
      </c>
      <c r="P1" s="668"/>
      <c r="Q1" s="668"/>
    </row>
    <row r="2" spans="1:19" customFormat="1" ht="15.6">
      <c r="A2" s="669" t="s">
        <v>0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44"/>
      <c r="N2" s="44"/>
      <c r="O2" s="44"/>
      <c r="P2" s="44"/>
    </row>
    <row r="3" spans="1:19" customFormat="1" ht="21">
      <c r="A3" s="670" t="s">
        <v>654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43"/>
      <c r="N3" s="43"/>
      <c r="O3" s="43"/>
      <c r="P3" s="43"/>
    </row>
    <row r="4" spans="1:19" customFormat="1" ht="11.25" customHeight="1"/>
    <row r="5" spans="1:19" customFormat="1" ht="15.6">
      <c r="A5" s="744" t="s">
        <v>665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16"/>
      <c r="N5" s="16"/>
      <c r="O5" s="16"/>
      <c r="P5" s="16"/>
    </row>
    <row r="7" spans="1:19" ht="12.6" customHeight="1">
      <c r="A7" s="455" t="s">
        <v>857</v>
      </c>
      <c r="B7" s="455"/>
      <c r="C7" s="449"/>
      <c r="N7" s="734" t="s">
        <v>851</v>
      </c>
      <c r="O7" s="734"/>
      <c r="P7" s="734"/>
      <c r="Q7" s="734"/>
      <c r="R7" s="734"/>
    </row>
    <row r="8" spans="1:19" s="15" customFormat="1" ht="29.4" customHeight="1">
      <c r="A8" s="654" t="s">
        <v>2</v>
      </c>
      <c r="B8" s="654" t="s">
        <v>3</v>
      </c>
      <c r="C8" s="674" t="s">
        <v>666</v>
      </c>
      <c r="D8" s="674"/>
      <c r="E8" s="674"/>
      <c r="F8" s="748"/>
      <c r="G8" s="748"/>
      <c r="H8" s="674" t="s">
        <v>702</v>
      </c>
      <c r="I8" s="674"/>
      <c r="J8" s="674"/>
      <c r="K8" s="674"/>
      <c r="L8" s="674"/>
      <c r="M8" s="666" t="s">
        <v>107</v>
      </c>
      <c r="N8" s="676"/>
      <c r="O8" s="676"/>
      <c r="P8" s="676"/>
      <c r="Q8" s="667"/>
    </row>
    <row r="9" spans="1:19" s="15" customFormat="1" ht="39.6">
      <c r="A9" s="654"/>
      <c r="B9" s="654"/>
      <c r="C9" s="5" t="s">
        <v>213</v>
      </c>
      <c r="D9" s="5" t="s">
        <v>214</v>
      </c>
      <c r="E9" s="5" t="s">
        <v>368</v>
      </c>
      <c r="F9" s="7" t="s">
        <v>221</v>
      </c>
      <c r="G9" s="7" t="s">
        <v>115</v>
      </c>
      <c r="H9" s="5" t="s">
        <v>213</v>
      </c>
      <c r="I9" s="5" t="s">
        <v>214</v>
      </c>
      <c r="J9" s="5" t="s">
        <v>368</v>
      </c>
      <c r="K9" s="5" t="s">
        <v>221</v>
      </c>
      <c r="L9" s="5" t="s">
        <v>116</v>
      </c>
      <c r="M9" s="5" t="s">
        <v>213</v>
      </c>
      <c r="N9" s="5" t="s">
        <v>214</v>
      </c>
      <c r="O9" s="5" t="s">
        <v>368</v>
      </c>
      <c r="P9" s="7" t="s">
        <v>221</v>
      </c>
      <c r="Q9" s="5" t="s">
        <v>117</v>
      </c>
      <c r="R9" s="29"/>
    </row>
    <row r="10" spans="1:19" s="15" customForma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/>
      <c r="O10" s="1">
        <v>15</v>
      </c>
      <c r="P10" s="5">
        <v>16</v>
      </c>
      <c r="Q10" s="5">
        <v>17</v>
      </c>
    </row>
    <row r="11" spans="1:19">
      <c r="A11" s="18">
        <v>1</v>
      </c>
      <c r="B11" s="19" t="s">
        <v>815</v>
      </c>
      <c r="C11" s="19">
        <v>9446</v>
      </c>
      <c r="D11" s="19"/>
      <c r="E11" s="19">
        <v>2200</v>
      </c>
      <c r="F11" s="27"/>
      <c r="G11" s="19">
        <f>C11+E11</f>
        <v>11646</v>
      </c>
      <c r="H11" s="454">
        <v>8821</v>
      </c>
      <c r="I11" s="454"/>
      <c r="J11" s="19">
        <v>1981</v>
      </c>
      <c r="K11" s="19"/>
      <c r="L11" s="454">
        <f>H11+J11</f>
        <v>10802</v>
      </c>
      <c r="M11" s="19">
        <v>1940620</v>
      </c>
      <c r="N11" s="19"/>
      <c r="O11" s="441">
        <v>618072</v>
      </c>
      <c r="P11" s="19"/>
      <c r="Q11" s="19">
        <f>M11+O11</f>
        <v>2558692</v>
      </c>
      <c r="S11" s="434"/>
    </row>
    <row r="12" spans="1:19">
      <c r="A12" s="18">
        <v>2</v>
      </c>
      <c r="B12" s="19" t="s">
        <v>816</v>
      </c>
      <c r="C12" s="19">
        <v>636</v>
      </c>
      <c r="D12" s="19"/>
      <c r="E12" s="19"/>
      <c r="F12" s="27"/>
      <c r="G12" s="19">
        <v>636</v>
      </c>
      <c r="H12" s="454">
        <v>594</v>
      </c>
      <c r="I12" s="454"/>
      <c r="J12" s="19"/>
      <c r="K12" s="19"/>
      <c r="L12" s="454">
        <f t="shared" ref="L12:L21" si="0">H12+J12</f>
        <v>594</v>
      </c>
      <c r="M12" s="19">
        <v>130680</v>
      </c>
      <c r="N12" s="19"/>
      <c r="O12" s="441"/>
      <c r="P12" s="19"/>
      <c r="Q12" s="19">
        <f t="shared" ref="Q12:Q21" si="1">M12+O12</f>
        <v>130680</v>
      </c>
    </row>
    <row r="13" spans="1:19">
      <c r="A13" s="18">
        <v>3</v>
      </c>
      <c r="B13" s="19" t="s">
        <v>817</v>
      </c>
      <c r="C13" s="19">
        <v>3900</v>
      </c>
      <c r="D13" s="19"/>
      <c r="E13" s="19"/>
      <c r="F13" s="27"/>
      <c r="G13" s="19">
        <v>3900</v>
      </c>
      <c r="H13" s="454">
        <v>3642</v>
      </c>
      <c r="I13" s="454"/>
      <c r="J13" s="19"/>
      <c r="K13" s="19"/>
      <c r="L13" s="454">
        <f t="shared" si="0"/>
        <v>3642</v>
      </c>
      <c r="M13" s="19">
        <v>801240</v>
      </c>
      <c r="N13" s="19"/>
      <c r="O13" s="441"/>
      <c r="P13" s="19"/>
      <c r="Q13" s="19">
        <f t="shared" si="1"/>
        <v>801240</v>
      </c>
    </row>
    <row r="14" spans="1:19">
      <c r="A14" s="18">
        <v>4</v>
      </c>
      <c r="B14" s="19" t="s">
        <v>818</v>
      </c>
      <c r="C14" s="19">
        <v>1028</v>
      </c>
      <c r="D14" s="19"/>
      <c r="E14" s="19"/>
      <c r="F14" s="27"/>
      <c r="G14" s="19">
        <v>1028</v>
      </c>
      <c r="H14" s="454">
        <v>959</v>
      </c>
      <c r="I14" s="454"/>
      <c r="J14" s="19"/>
      <c r="K14" s="19"/>
      <c r="L14" s="454">
        <f t="shared" si="0"/>
        <v>959</v>
      </c>
      <c r="M14" s="19">
        <v>210980</v>
      </c>
      <c r="N14" s="19"/>
      <c r="O14" s="441"/>
      <c r="P14" s="19"/>
      <c r="Q14" s="19">
        <f t="shared" si="1"/>
        <v>210980</v>
      </c>
    </row>
    <row r="15" spans="1:19">
      <c r="A15" s="18">
        <v>5</v>
      </c>
      <c r="B15" s="19" t="s">
        <v>819</v>
      </c>
      <c r="C15" s="19">
        <v>3368</v>
      </c>
      <c r="D15" s="19"/>
      <c r="E15" s="19"/>
      <c r="F15" s="27"/>
      <c r="G15" s="19">
        <v>3368</v>
      </c>
      <c r="H15" s="454">
        <v>3145</v>
      </c>
      <c r="I15" s="454"/>
      <c r="J15" s="19"/>
      <c r="K15" s="19"/>
      <c r="L15" s="454">
        <f t="shared" si="0"/>
        <v>3145</v>
      </c>
      <c r="M15" s="19">
        <v>691900</v>
      </c>
      <c r="N15" s="19"/>
      <c r="O15" s="441"/>
      <c r="P15" s="19"/>
      <c r="Q15" s="19">
        <f t="shared" si="1"/>
        <v>691900</v>
      </c>
    </row>
    <row r="16" spans="1:19">
      <c r="A16" s="18">
        <v>6</v>
      </c>
      <c r="B16" s="19" t="s">
        <v>820</v>
      </c>
      <c r="C16" s="19">
        <v>5600</v>
      </c>
      <c r="D16" s="19"/>
      <c r="E16" s="19"/>
      <c r="F16" s="27"/>
      <c r="G16" s="19">
        <v>5600</v>
      </c>
      <c r="H16" s="454">
        <v>5229</v>
      </c>
      <c r="I16" s="454"/>
      <c r="J16" s="19"/>
      <c r="K16" s="19"/>
      <c r="L16" s="454">
        <f t="shared" si="0"/>
        <v>5229</v>
      </c>
      <c r="M16" s="19">
        <v>1150380</v>
      </c>
      <c r="N16" s="19"/>
      <c r="O16" s="441"/>
      <c r="P16" s="19"/>
      <c r="Q16" s="19">
        <f t="shared" si="1"/>
        <v>1150380</v>
      </c>
    </row>
    <row r="17" spans="1:19">
      <c r="A17" s="18">
        <v>7</v>
      </c>
      <c r="B17" s="19" t="s">
        <v>821</v>
      </c>
      <c r="C17" s="19">
        <v>2480</v>
      </c>
      <c r="D17" s="19"/>
      <c r="E17" s="19"/>
      <c r="F17" s="27"/>
      <c r="G17" s="19">
        <v>2480</v>
      </c>
      <c r="H17" s="454">
        <v>2316</v>
      </c>
      <c r="I17" s="454"/>
      <c r="J17" s="19"/>
      <c r="K17" s="19"/>
      <c r="L17" s="454">
        <f t="shared" si="0"/>
        <v>2316</v>
      </c>
      <c r="M17" s="19">
        <v>509520</v>
      </c>
      <c r="N17" s="19"/>
      <c r="O17" s="441"/>
      <c r="P17" s="19"/>
      <c r="Q17" s="19">
        <f t="shared" si="1"/>
        <v>509520</v>
      </c>
    </row>
    <row r="18" spans="1:19">
      <c r="A18" s="18">
        <v>8</v>
      </c>
      <c r="B18" s="19" t="s">
        <v>822</v>
      </c>
      <c r="C18" s="19">
        <v>4587</v>
      </c>
      <c r="D18" s="19"/>
      <c r="E18" s="19"/>
      <c r="F18" s="27"/>
      <c r="G18" s="19">
        <v>4587</v>
      </c>
      <c r="H18" s="454">
        <v>4284</v>
      </c>
      <c r="I18" s="454"/>
      <c r="J18" s="19"/>
      <c r="K18" s="19"/>
      <c r="L18" s="454">
        <f t="shared" si="0"/>
        <v>4284</v>
      </c>
      <c r="M18" s="19">
        <v>942480</v>
      </c>
      <c r="N18" s="19"/>
      <c r="O18" s="441"/>
      <c r="P18" s="19"/>
      <c r="Q18" s="19">
        <f t="shared" si="1"/>
        <v>942480</v>
      </c>
    </row>
    <row r="19" spans="1:19">
      <c r="A19" s="18">
        <v>9</v>
      </c>
      <c r="B19" s="19" t="s">
        <v>823</v>
      </c>
      <c r="C19" s="19">
        <v>4786</v>
      </c>
      <c r="D19" s="19"/>
      <c r="E19" s="19"/>
      <c r="F19" s="27"/>
      <c r="G19" s="19">
        <v>4786</v>
      </c>
      <c r="H19" s="454">
        <v>4469</v>
      </c>
      <c r="I19" s="454"/>
      <c r="J19" s="19"/>
      <c r="K19" s="19"/>
      <c r="L19" s="454">
        <f t="shared" si="0"/>
        <v>4469</v>
      </c>
      <c r="M19" s="19">
        <v>983180</v>
      </c>
      <c r="N19" s="19"/>
      <c r="O19" s="441"/>
      <c r="P19" s="19"/>
      <c r="Q19" s="19">
        <f t="shared" si="1"/>
        <v>983180</v>
      </c>
    </row>
    <row r="20" spans="1:19">
      <c r="A20" s="18">
        <v>10</v>
      </c>
      <c r="B20" s="19" t="s">
        <v>824</v>
      </c>
      <c r="C20" s="19">
        <v>1874</v>
      </c>
      <c r="D20" s="19"/>
      <c r="E20" s="19"/>
      <c r="F20" s="27"/>
      <c r="G20" s="19">
        <v>1874</v>
      </c>
      <c r="H20" s="454">
        <v>1751</v>
      </c>
      <c r="I20" s="454"/>
      <c r="J20" s="19"/>
      <c r="K20" s="19"/>
      <c r="L20" s="454">
        <f t="shared" si="0"/>
        <v>1751</v>
      </c>
      <c r="M20" s="19">
        <v>385220</v>
      </c>
      <c r="N20" s="19"/>
      <c r="O20" s="441"/>
      <c r="P20" s="19"/>
      <c r="Q20" s="19">
        <f t="shared" si="1"/>
        <v>385220</v>
      </c>
    </row>
    <row r="21" spans="1:19">
      <c r="A21" s="18">
        <v>11</v>
      </c>
      <c r="B21" s="19" t="s">
        <v>825</v>
      </c>
      <c r="C21" s="19">
        <v>2406</v>
      </c>
      <c r="D21" s="19"/>
      <c r="E21" s="19"/>
      <c r="F21" s="27"/>
      <c r="G21" s="19">
        <v>2406</v>
      </c>
      <c r="H21" s="454">
        <v>2247</v>
      </c>
      <c r="I21" s="454"/>
      <c r="J21" s="19"/>
      <c r="K21" s="19"/>
      <c r="L21" s="454">
        <f t="shared" si="0"/>
        <v>2247</v>
      </c>
      <c r="M21" s="19">
        <v>494340</v>
      </c>
      <c r="N21" s="19"/>
      <c r="O21" s="441"/>
      <c r="P21" s="19"/>
      <c r="Q21" s="19">
        <f t="shared" si="1"/>
        <v>494340</v>
      </c>
    </row>
    <row r="22" spans="1:19">
      <c r="A22" s="18"/>
      <c r="B22" s="19"/>
      <c r="C22" s="19">
        <f>SUM(C11:C21)</f>
        <v>40111</v>
      </c>
      <c r="D22" s="19"/>
      <c r="E22" s="19">
        <v>2200</v>
      </c>
      <c r="F22" s="27"/>
      <c r="G22" s="19">
        <f>SUM(G11:G21)</f>
        <v>42311</v>
      </c>
      <c r="H22" s="454">
        <f>SUM(H11:H21)</f>
        <v>37457</v>
      </c>
      <c r="I22" s="454"/>
      <c r="J22" s="19"/>
      <c r="K22" s="19"/>
      <c r="L22" s="454">
        <f>SUM(L11:L21)</f>
        <v>39438</v>
      </c>
      <c r="M22" s="19">
        <f>SUM(M11:M21)</f>
        <v>8240540</v>
      </c>
      <c r="N22" s="19"/>
      <c r="O22" s="441">
        <f>SUM(O11:O21)</f>
        <v>618072</v>
      </c>
      <c r="P22" s="19"/>
      <c r="Q22" s="19">
        <f>SUM(Q11:Q21)</f>
        <v>8858612</v>
      </c>
    </row>
    <row r="23" spans="1:19">
      <c r="A23" s="73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9">
      <c r="A24" s="11" t="s">
        <v>7</v>
      </c>
      <c r="B24"/>
      <c r="C24"/>
      <c r="D24"/>
      <c r="I24" s="453"/>
    </row>
    <row r="25" spans="1:19">
      <c r="A25" t="s">
        <v>8</v>
      </c>
      <c r="B25"/>
      <c r="C25"/>
      <c r="D25"/>
    </row>
    <row r="26" spans="1:19">
      <c r="A26" t="s">
        <v>9</v>
      </c>
      <c r="B26"/>
      <c r="C26"/>
      <c r="D26"/>
      <c r="I26" s="12"/>
      <c r="J26" s="12"/>
      <c r="K26" s="12"/>
      <c r="L26" s="12"/>
    </row>
    <row r="27" spans="1:19" customFormat="1">
      <c r="A27" s="16" t="s">
        <v>441</v>
      </c>
      <c r="J27" s="12"/>
      <c r="K27" s="12"/>
      <c r="L27" s="12"/>
    </row>
    <row r="28" spans="1:19" customFormat="1">
      <c r="C28" s="16" t="s">
        <v>443</v>
      </c>
      <c r="E28" s="13"/>
      <c r="F28" s="13"/>
      <c r="G28" s="13"/>
      <c r="H28" s="13"/>
      <c r="I28" s="13"/>
      <c r="J28" s="13"/>
      <c r="K28" s="13"/>
      <c r="L28" s="13"/>
      <c r="M28" s="13"/>
    </row>
    <row r="29" spans="1:19" customFormat="1">
      <c r="C29" s="553"/>
      <c r="E29" s="13"/>
      <c r="F29" s="13"/>
      <c r="G29" s="13"/>
      <c r="H29" s="13"/>
      <c r="I29" s="13"/>
      <c r="J29" s="13"/>
      <c r="K29" s="13"/>
      <c r="L29" s="13"/>
      <c r="M29" s="13"/>
    </row>
    <row r="31" spans="1:19" ht="12.75" customHeight="1">
      <c r="A31" s="15" t="s">
        <v>11</v>
      </c>
      <c r="B31" s="15"/>
      <c r="C31" s="15"/>
      <c r="D31" s="15"/>
      <c r="E31" s="15"/>
      <c r="F31" s="15"/>
      <c r="G31" s="15"/>
      <c r="I31" s="15"/>
      <c r="O31" s="552"/>
      <c r="P31" s="552"/>
      <c r="Q31" s="552"/>
    </row>
    <row r="32" spans="1:19" ht="12.75" customHeight="1"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747" t="s">
        <v>858</v>
      </c>
      <c r="N32" s="747"/>
      <c r="O32" s="747"/>
      <c r="P32" s="747"/>
      <c r="Q32" s="747"/>
      <c r="R32" s="552"/>
      <c r="S32" s="552"/>
    </row>
    <row r="33" spans="1:18" ht="12.75" customHeight="1">
      <c r="B33" s="552"/>
      <c r="C33" s="552"/>
      <c r="D33" s="552"/>
      <c r="E33" s="552"/>
      <c r="F33" s="552"/>
      <c r="G33" s="552"/>
      <c r="H33" s="552"/>
      <c r="I33" s="552"/>
      <c r="J33" s="552"/>
      <c r="K33" s="552"/>
      <c r="L33" s="552"/>
      <c r="M33" s="747" t="s">
        <v>859</v>
      </c>
      <c r="N33" s="747"/>
      <c r="O33" s="747"/>
      <c r="P33" s="747"/>
      <c r="Q33" s="747"/>
      <c r="R33" s="552"/>
    </row>
    <row r="34" spans="1:18">
      <c r="A34" s="15"/>
      <c r="B34" s="15"/>
      <c r="C34" s="15"/>
      <c r="D34" s="15"/>
      <c r="E34" s="15"/>
      <c r="F34" s="15"/>
      <c r="N34" s="672"/>
      <c r="O34" s="672"/>
      <c r="P34" s="672"/>
      <c r="Q34" s="672"/>
    </row>
    <row r="35" spans="1:18" s="457" customFormat="1">
      <c r="N35" s="460"/>
      <c r="O35" s="460"/>
      <c r="P35" s="460"/>
      <c r="Q35" s="460"/>
    </row>
    <row r="36" spans="1:18" s="457" customFormat="1">
      <c r="N36" s="460"/>
      <c r="O36" s="460"/>
      <c r="P36" s="460"/>
      <c r="Q36" s="460"/>
    </row>
    <row r="37" spans="1:18" s="457" customFormat="1">
      <c r="N37" s="460"/>
      <c r="O37" s="460"/>
      <c r="P37" s="460"/>
      <c r="Q37" s="460"/>
    </row>
  </sheetData>
  <mergeCells count="13">
    <mergeCell ref="N7:R7"/>
    <mergeCell ref="C8:G8"/>
    <mergeCell ref="O1:Q1"/>
    <mergeCell ref="A2:L2"/>
    <mergeCell ref="A3:L3"/>
    <mergeCell ref="A5:L5"/>
    <mergeCell ref="M8:Q8"/>
    <mergeCell ref="N34:Q34"/>
    <mergeCell ref="H8:L8"/>
    <mergeCell ref="A8:A9"/>
    <mergeCell ref="B8:B9"/>
    <mergeCell ref="M32:Q32"/>
    <mergeCell ref="M33:Q33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SheetLayoutView="100" workbookViewId="0">
      <selection activeCell="O29" sqref="O29"/>
    </sheetView>
  </sheetViews>
  <sheetFormatPr defaultRowHeight="13.2"/>
  <cols>
    <col min="1" max="1" width="6" style="350" customWidth="1"/>
    <col min="2" max="2" width="15.5546875" customWidth="1"/>
    <col min="3" max="3" width="17.33203125" customWidth="1"/>
    <col min="4" max="4" width="19" customWidth="1"/>
    <col min="5" max="5" width="19.6640625" customWidth="1"/>
    <col min="6" max="6" width="18.88671875" customWidth="1"/>
    <col min="7" max="7" width="15.33203125" customWidth="1"/>
  </cols>
  <sheetData>
    <row r="1" spans="1:7" ht="16.2">
      <c r="A1" s="731" t="s">
        <v>0</v>
      </c>
      <c r="B1" s="731"/>
      <c r="C1" s="731"/>
      <c r="D1" s="731"/>
      <c r="E1" s="731"/>
      <c r="G1" s="210" t="s">
        <v>703</v>
      </c>
    </row>
    <row r="2" spans="1:7" ht="22.2">
      <c r="A2" s="732" t="s">
        <v>654</v>
      </c>
      <c r="B2" s="732"/>
      <c r="C2" s="732"/>
      <c r="D2" s="732"/>
      <c r="E2" s="732"/>
      <c r="F2" s="732"/>
    </row>
    <row r="3" spans="1:7" ht="14.4">
      <c r="A3" s="346"/>
      <c r="B3" s="212"/>
    </row>
    <row r="4" spans="1:7" ht="18" customHeight="1">
      <c r="A4" s="733" t="s">
        <v>704</v>
      </c>
      <c r="B4" s="733"/>
      <c r="C4" s="733"/>
      <c r="D4" s="733"/>
      <c r="E4" s="733"/>
      <c r="F4" s="733"/>
    </row>
    <row r="5" spans="1:7" ht="14.4">
      <c r="A5" s="347" t="s">
        <v>857</v>
      </c>
      <c r="B5" s="213"/>
    </row>
    <row r="6" spans="1:7" ht="14.4">
      <c r="A6" s="347"/>
      <c r="B6" s="213"/>
      <c r="F6" s="106" t="s">
        <v>853</v>
      </c>
      <c r="G6" s="118"/>
    </row>
    <row r="7" spans="1:7" ht="42" customHeight="1">
      <c r="A7" s="348" t="s">
        <v>2</v>
      </c>
      <c r="B7" s="214" t="s">
        <v>3</v>
      </c>
      <c r="C7" s="323" t="s">
        <v>705</v>
      </c>
      <c r="D7" s="323" t="s">
        <v>706</v>
      </c>
      <c r="E7" s="323" t="s">
        <v>707</v>
      </c>
      <c r="F7" s="323" t="s">
        <v>708</v>
      </c>
      <c r="G7" s="303" t="s">
        <v>709</v>
      </c>
    </row>
    <row r="8" spans="1:7" s="210" customFormat="1" ht="14.4">
      <c r="A8" s="349" t="s">
        <v>269</v>
      </c>
      <c r="B8" s="216" t="s">
        <v>270</v>
      </c>
      <c r="C8" s="216" t="s">
        <v>271</v>
      </c>
      <c r="D8" s="216" t="s">
        <v>272</v>
      </c>
      <c r="E8" s="216" t="s">
        <v>273</v>
      </c>
      <c r="F8" s="216" t="s">
        <v>274</v>
      </c>
      <c r="G8" s="216" t="s">
        <v>275</v>
      </c>
    </row>
    <row r="9" spans="1:7">
      <c r="A9" s="352">
        <v>1</v>
      </c>
      <c r="B9" s="19" t="s">
        <v>815</v>
      </c>
      <c r="C9" s="217">
        <v>43694</v>
      </c>
      <c r="D9" s="217">
        <v>13828</v>
      </c>
      <c r="E9" s="217"/>
      <c r="F9" s="217">
        <v>29866</v>
      </c>
      <c r="G9" s="9"/>
    </row>
    <row r="10" spans="1:7">
      <c r="A10" s="352">
        <v>2</v>
      </c>
      <c r="B10" s="19" t="s">
        <v>816</v>
      </c>
      <c r="C10" s="217">
        <v>5637</v>
      </c>
      <c r="D10" s="217">
        <v>1279</v>
      </c>
      <c r="E10" s="217"/>
      <c r="F10" s="217">
        <v>4358</v>
      </c>
      <c r="G10" s="9"/>
    </row>
    <row r="11" spans="1:7">
      <c r="A11" s="352">
        <v>3</v>
      </c>
      <c r="B11" s="19" t="s">
        <v>817</v>
      </c>
      <c r="C11" s="217">
        <v>11897</v>
      </c>
      <c r="D11" s="217">
        <v>7342</v>
      </c>
      <c r="E11" s="217"/>
      <c r="F11" s="217">
        <v>4555</v>
      </c>
      <c r="G11" s="9"/>
    </row>
    <row r="12" spans="1:7">
      <c r="A12" s="352">
        <v>4</v>
      </c>
      <c r="B12" s="19" t="s">
        <v>818</v>
      </c>
      <c r="C12" s="217">
        <v>3577</v>
      </c>
      <c r="D12" s="217">
        <v>1241</v>
      </c>
      <c r="E12" s="217"/>
      <c r="F12" s="217">
        <v>2336</v>
      </c>
      <c r="G12" s="9"/>
    </row>
    <row r="13" spans="1:7">
      <c r="A13" s="352">
        <v>5</v>
      </c>
      <c r="B13" s="19" t="s">
        <v>819</v>
      </c>
      <c r="C13" s="217">
        <v>11698</v>
      </c>
      <c r="D13" s="217">
        <v>4951</v>
      </c>
      <c r="E13" s="217"/>
      <c r="F13" s="217">
        <v>6747</v>
      </c>
      <c r="G13" s="9"/>
    </row>
    <row r="14" spans="1:7">
      <c r="A14" s="352">
        <v>6</v>
      </c>
      <c r="B14" s="19" t="s">
        <v>820</v>
      </c>
      <c r="C14" s="217">
        <v>26238</v>
      </c>
      <c r="D14" s="217">
        <v>9268</v>
      </c>
      <c r="E14" s="217"/>
      <c r="F14" s="217">
        <v>16970</v>
      </c>
      <c r="G14" s="9"/>
    </row>
    <row r="15" spans="1:7">
      <c r="A15" s="352">
        <v>7</v>
      </c>
      <c r="B15" s="19" t="s">
        <v>821</v>
      </c>
      <c r="C15" s="217">
        <v>11148</v>
      </c>
      <c r="D15" s="217">
        <v>4291</v>
      </c>
      <c r="E15" s="217"/>
      <c r="F15" s="217">
        <v>6857</v>
      </c>
      <c r="G15" s="9"/>
    </row>
    <row r="16" spans="1:7">
      <c r="A16" s="352">
        <v>8</v>
      </c>
      <c r="B16" s="19" t="s">
        <v>822</v>
      </c>
      <c r="C16" s="217">
        <v>13112</v>
      </c>
      <c r="D16" s="217">
        <v>5471</v>
      </c>
      <c r="E16" s="217"/>
      <c r="F16" s="217">
        <v>7641</v>
      </c>
      <c r="G16" s="9"/>
    </row>
    <row r="17" spans="1:13">
      <c r="A17" s="352">
        <v>9</v>
      </c>
      <c r="B17" s="19" t="s">
        <v>823</v>
      </c>
      <c r="C17" s="9">
        <v>19481</v>
      </c>
      <c r="D17" s="9">
        <v>7269</v>
      </c>
      <c r="E17" s="9"/>
      <c r="F17" s="217">
        <v>12212</v>
      </c>
      <c r="G17" s="9"/>
    </row>
    <row r="18" spans="1:13">
      <c r="A18" s="352">
        <v>10</v>
      </c>
      <c r="B18" s="19" t="s">
        <v>824</v>
      </c>
      <c r="C18" s="9">
        <v>7063</v>
      </c>
      <c r="D18" s="9">
        <v>3825</v>
      </c>
      <c r="E18" s="9"/>
      <c r="F18" s="217">
        <v>3238</v>
      </c>
      <c r="G18" s="9"/>
    </row>
    <row r="19" spans="1:13" ht="15.75" customHeight="1">
      <c r="A19" s="352">
        <v>11</v>
      </c>
      <c r="B19" s="19" t="s">
        <v>825</v>
      </c>
      <c r="C19" s="9">
        <v>9957</v>
      </c>
      <c r="D19" s="9">
        <v>4521</v>
      </c>
      <c r="E19" s="9"/>
      <c r="F19" s="217">
        <v>5436</v>
      </c>
      <c r="G19" s="9"/>
    </row>
    <row r="20" spans="1:13" ht="15.75" customHeight="1">
      <c r="A20" s="456"/>
      <c r="B20" s="452" t="s">
        <v>15</v>
      </c>
      <c r="C20" s="9">
        <v>163502</v>
      </c>
      <c r="D20" s="9">
        <f>SUM(D9:D19)</f>
        <v>63286</v>
      </c>
      <c r="E20" s="9"/>
      <c r="F20" s="9">
        <v>100216</v>
      </c>
      <c r="G20" s="9"/>
    </row>
    <row r="21" spans="1:13" ht="15.75" customHeight="1">
      <c r="B21" s="21"/>
    </row>
    <row r="22" spans="1:13">
      <c r="B22" s="21"/>
    </row>
    <row r="23" spans="1:13">
      <c r="B23" s="21"/>
    </row>
    <row r="24" spans="1:13" ht="15" customHeight="1">
      <c r="A24" s="351"/>
      <c r="B24" s="324"/>
      <c r="C24" s="324"/>
      <c r="D24" s="324"/>
      <c r="E24" s="526"/>
      <c r="F24" s="526"/>
      <c r="G24" s="325"/>
      <c r="H24" s="325"/>
      <c r="I24" s="325"/>
    </row>
    <row r="25" spans="1:13" ht="15" customHeight="1">
      <c r="A25" s="351"/>
      <c r="B25" s="324"/>
      <c r="C25" s="324"/>
      <c r="D25" s="324"/>
      <c r="E25" s="749" t="s">
        <v>858</v>
      </c>
      <c r="F25" s="749"/>
      <c r="G25" s="749"/>
      <c r="H25" s="325"/>
      <c r="I25" s="325"/>
    </row>
    <row r="26" spans="1:13" ht="15" customHeight="1">
      <c r="A26" s="351"/>
      <c r="B26" s="324"/>
      <c r="C26" s="324"/>
      <c r="D26" s="324"/>
      <c r="E26" s="749" t="s">
        <v>859</v>
      </c>
      <c r="F26" s="749"/>
      <c r="G26" s="749"/>
      <c r="H26" s="325"/>
      <c r="I26" s="325"/>
    </row>
    <row r="27" spans="1:13">
      <c r="A27" s="351" t="s">
        <v>11</v>
      </c>
      <c r="C27" s="324"/>
      <c r="D27" s="324"/>
      <c r="E27" s="324"/>
      <c r="F27" s="326"/>
      <c r="G27" s="327"/>
      <c r="H27" s="324"/>
      <c r="I27" s="324"/>
    </row>
    <row r="28" spans="1:13">
      <c r="A28" s="351"/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</row>
  </sheetData>
  <mergeCells count="5">
    <mergeCell ref="E26:G26"/>
    <mergeCell ref="A1:E1"/>
    <mergeCell ref="A2:F2"/>
    <mergeCell ref="A4:F4"/>
    <mergeCell ref="E25:G25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opLeftCell="A14" zoomScaleSheetLayoutView="90" workbookViewId="0">
      <selection activeCell="O29" sqref="O29"/>
    </sheetView>
  </sheetViews>
  <sheetFormatPr defaultColWidth="9.109375" defaultRowHeight="13.2"/>
  <cols>
    <col min="1" max="1" width="7.44140625" style="16" customWidth="1"/>
    <col min="2" max="2" width="17.109375" style="16" customWidth="1"/>
    <col min="3" max="3" width="11" style="16" customWidth="1"/>
    <col min="4" max="4" width="10" style="16" customWidth="1"/>
    <col min="5" max="5" width="13.109375" style="16" customWidth="1"/>
    <col min="6" max="6" width="15.109375" style="16" customWidth="1"/>
    <col min="7" max="7" width="13.33203125" style="16" customWidth="1"/>
    <col min="8" max="8" width="14.6640625" style="16" customWidth="1"/>
    <col min="9" max="9" width="16.6640625" style="16" customWidth="1"/>
    <col min="10" max="10" width="19.33203125" style="16" customWidth="1"/>
    <col min="11" max="16384" width="9.109375" style="16"/>
  </cols>
  <sheetData>
    <row r="1" spans="1:18" customFormat="1">
      <c r="E1" s="673"/>
      <c r="F1" s="673"/>
      <c r="G1" s="673"/>
      <c r="H1" s="673"/>
      <c r="I1" s="673"/>
      <c r="J1" s="145" t="s">
        <v>58</v>
      </c>
    </row>
    <row r="2" spans="1:18" customFormat="1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8" customFormat="1" ht="21">
      <c r="A3" s="670" t="s">
        <v>654</v>
      </c>
      <c r="B3" s="670"/>
      <c r="C3" s="670"/>
      <c r="D3" s="670"/>
      <c r="E3" s="670"/>
      <c r="F3" s="670"/>
      <c r="G3" s="670"/>
      <c r="H3" s="670"/>
      <c r="I3" s="670"/>
      <c r="J3" s="670"/>
    </row>
    <row r="4" spans="1:18" customFormat="1" ht="14.25" customHeight="1"/>
    <row r="5" spans="1:18" ht="31.5" customHeight="1">
      <c r="A5" s="744" t="s">
        <v>667</v>
      </c>
      <c r="B5" s="744"/>
      <c r="C5" s="744"/>
      <c r="D5" s="744"/>
      <c r="E5" s="744"/>
      <c r="F5" s="744"/>
      <c r="G5" s="744"/>
      <c r="H5" s="744"/>
      <c r="I5" s="744"/>
      <c r="J5" s="744"/>
    </row>
    <row r="6" spans="1:18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8" ht="0.75" customHeight="1"/>
    <row r="8" spans="1:18">
      <c r="A8" s="672" t="s">
        <v>857</v>
      </c>
      <c r="B8" s="672"/>
      <c r="C8" s="31"/>
      <c r="H8" s="734" t="s">
        <v>851</v>
      </c>
      <c r="I8" s="734"/>
      <c r="J8" s="734"/>
      <c r="K8" s="118"/>
      <c r="L8" s="118"/>
    </row>
    <row r="9" spans="1:18">
      <c r="A9" s="654" t="s">
        <v>2</v>
      </c>
      <c r="B9" s="654" t="s">
        <v>3</v>
      </c>
      <c r="C9" s="636" t="s">
        <v>668</v>
      </c>
      <c r="D9" s="677"/>
      <c r="E9" s="677"/>
      <c r="F9" s="637"/>
      <c r="G9" s="636" t="s">
        <v>98</v>
      </c>
      <c r="H9" s="677"/>
      <c r="I9" s="677"/>
      <c r="J9" s="637"/>
      <c r="Q9" s="21"/>
      <c r="R9" s="21"/>
    </row>
    <row r="10" spans="1:18" ht="50.25" customHeight="1">
      <c r="A10" s="654"/>
      <c r="B10" s="654"/>
      <c r="C10" s="5" t="s">
        <v>183</v>
      </c>
      <c r="D10" s="5" t="s">
        <v>13</v>
      </c>
      <c r="E10" s="448" t="s">
        <v>854</v>
      </c>
      <c r="F10" s="7" t="s">
        <v>201</v>
      </c>
      <c r="G10" s="5" t="s">
        <v>183</v>
      </c>
      <c r="H10" s="25" t="s">
        <v>14</v>
      </c>
      <c r="I10" s="110" t="s">
        <v>108</v>
      </c>
      <c r="J10" s="5" t="s">
        <v>202</v>
      </c>
    </row>
    <row r="11" spans="1:18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7">
        <v>8</v>
      </c>
      <c r="I11" s="5">
        <v>9</v>
      </c>
      <c r="J11" s="5">
        <v>10</v>
      </c>
    </row>
    <row r="12" spans="1:18">
      <c r="A12" s="18">
        <v>1</v>
      </c>
      <c r="B12" s="19" t="s">
        <v>815</v>
      </c>
      <c r="C12" s="19">
        <v>141</v>
      </c>
      <c r="D12" s="19">
        <v>33852</v>
      </c>
      <c r="E12" s="19">
        <v>220</v>
      </c>
      <c r="F12" s="109">
        <f>D12*E12</f>
        <v>7447440</v>
      </c>
      <c r="G12" s="353">
        <v>137</v>
      </c>
      <c r="H12" s="19">
        <v>7146480</v>
      </c>
      <c r="I12" s="28">
        <v>220</v>
      </c>
      <c r="J12" s="443">
        <f>H12/I12</f>
        <v>32484</v>
      </c>
      <c r="M12" s="358"/>
      <c r="O12" s="438"/>
      <c r="P12" s="438"/>
    </row>
    <row r="13" spans="1:18">
      <c r="A13" s="18">
        <v>2</v>
      </c>
      <c r="B13" s="19" t="s">
        <v>816</v>
      </c>
      <c r="C13" s="19">
        <v>41</v>
      </c>
      <c r="D13" s="19">
        <v>4606</v>
      </c>
      <c r="E13" s="19">
        <v>220</v>
      </c>
      <c r="F13" s="109">
        <f t="shared" ref="F13:F22" si="0">D13*E13</f>
        <v>1013320</v>
      </c>
      <c r="G13" s="353">
        <v>66</v>
      </c>
      <c r="H13" s="19">
        <v>1043460</v>
      </c>
      <c r="I13" s="28">
        <v>220</v>
      </c>
      <c r="J13" s="443">
        <f t="shared" ref="J13:J22" si="1">H13/I13</f>
        <v>4743</v>
      </c>
      <c r="M13" s="358"/>
      <c r="O13" s="438"/>
      <c r="P13" s="438"/>
    </row>
    <row r="14" spans="1:18">
      <c r="A14" s="18">
        <v>3</v>
      </c>
      <c r="B14" s="19" t="s">
        <v>817</v>
      </c>
      <c r="C14" s="19">
        <v>113</v>
      </c>
      <c r="D14" s="19">
        <v>7602</v>
      </c>
      <c r="E14" s="19">
        <v>220</v>
      </c>
      <c r="F14" s="109">
        <f t="shared" si="0"/>
        <v>1672440</v>
      </c>
      <c r="G14" s="353">
        <v>109</v>
      </c>
      <c r="H14" s="19">
        <v>1668700</v>
      </c>
      <c r="I14" s="28">
        <v>220</v>
      </c>
      <c r="J14" s="443">
        <f t="shared" si="1"/>
        <v>7585</v>
      </c>
      <c r="M14" s="358"/>
      <c r="O14" s="438"/>
      <c r="P14" s="438"/>
    </row>
    <row r="15" spans="1:18">
      <c r="A15" s="18">
        <v>4</v>
      </c>
      <c r="B15" s="19" t="s">
        <v>818</v>
      </c>
      <c r="C15" s="19">
        <v>59</v>
      </c>
      <c r="D15" s="19">
        <v>2154</v>
      </c>
      <c r="E15" s="19">
        <v>220</v>
      </c>
      <c r="F15" s="109">
        <f t="shared" si="0"/>
        <v>473880</v>
      </c>
      <c r="G15" s="353">
        <v>55</v>
      </c>
      <c r="H15" s="19">
        <v>531740</v>
      </c>
      <c r="I15" s="28">
        <v>220</v>
      </c>
      <c r="J15" s="443">
        <f t="shared" si="1"/>
        <v>2417</v>
      </c>
      <c r="M15" s="358"/>
      <c r="O15" s="438"/>
      <c r="P15" s="438"/>
    </row>
    <row r="16" spans="1:18">
      <c r="A16" s="18">
        <v>5</v>
      </c>
      <c r="B16" s="19" t="s">
        <v>819</v>
      </c>
      <c r="C16" s="19">
        <v>134</v>
      </c>
      <c r="D16" s="19">
        <v>7935</v>
      </c>
      <c r="E16" s="19">
        <v>220</v>
      </c>
      <c r="F16" s="109">
        <f t="shared" si="0"/>
        <v>1745700</v>
      </c>
      <c r="G16" s="353">
        <v>130</v>
      </c>
      <c r="H16" s="19">
        <v>1738220</v>
      </c>
      <c r="I16" s="28">
        <v>220</v>
      </c>
      <c r="J16" s="443">
        <f t="shared" si="1"/>
        <v>7901</v>
      </c>
      <c r="M16" s="358"/>
      <c r="O16" s="438"/>
      <c r="P16" s="438"/>
    </row>
    <row r="17" spans="1:16">
      <c r="A17" s="18">
        <v>6</v>
      </c>
      <c r="B17" s="19" t="s">
        <v>820</v>
      </c>
      <c r="C17" s="19">
        <v>141</v>
      </c>
      <c r="D17" s="19">
        <v>20243</v>
      </c>
      <c r="E17" s="19">
        <v>220</v>
      </c>
      <c r="F17" s="109">
        <f t="shared" si="0"/>
        <v>4453460</v>
      </c>
      <c r="G17" s="353">
        <v>137</v>
      </c>
      <c r="H17" s="19">
        <v>4306280</v>
      </c>
      <c r="I17" s="28">
        <v>220</v>
      </c>
      <c r="J17" s="443">
        <f t="shared" si="1"/>
        <v>19574</v>
      </c>
      <c r="M17" s="358"/>
      <c r="O17" s="438"/>
      <c r="P17" s="438"/>
    </row>
    <row r="18" spans="1:16">
      <c r="A18" s="18">
        <v>7</v>
      </c>
      <c r="B18" s="19" t="s">
        <v>821</v>
      </c>
      <c r="C18" s="19">
        <v>76</v>
      </c>
      <c r="D18" s="19">
        <v>8273</v>
      </c>
      <c r="E18" s="19">
        <v>220</v>
      </c>
      <c r="F18" s="109">
        <f t="shared" si="0"/>
        <v>1820060</v>
      </c>
      <c r="G18" s="353">
        <v>72</v>
      </c>
      <c r="H18" s="19">
        <v>1808620</v>
      </c>
      <c r="I18" s="28">
        <v>220</v>
      </c>
      <c r="J18" s="443">
        <f t="shared" si="1"/>
        <v>8221</v>
      </c>
      <c r="M18" s="358"/>
      <c r="O18" s="438"/>
      <c r="P18" s="438"/>
    </row>
    <row r="19" spans="1:16">
      <c r="A19" s="18">
        <v>8</v>
      </c>
      <c r="B19" s="19" t="s">
        <v>822</v>
      </c>
      <c r="C19" s="19">
        <v>103</v>
      </c>
      <c r="D19" s="19">
        <v>8130</v>
      </c>
      <c r="E19" s="19">
        <v>220</v>
      </c>
      <c r="F19" s="109">
        <f t="shared" si="0"/>
        <v>1788600</v>
      </c>
      <c r="G19" s="353">
        <v>105</v>
      </c>
      <c r="H19" s="19">
        <v>1779140</v>
      </c>
      <c r="I19" s="28">
        <v>220</v>
      </c>
      <c r="J19" s="443">
        <f t="shared" si="1"/>
        <v>8087</v>
      </c>
      <c r="M19" s="358"/>
      <c r="O19" s="438"/>
      <c r="P19" s="438"/>
    </row>
    <row r="20" spans="1:16">
      <c r="A20" s="18">
        <v>9</v>
      </c>
      <c r="B20" s="19" t="s">
        <v>823</v>
      </c>
      <c r="C20" s="19">
        <v>119</v>
      </c>
      <c r="D20" s="19">
        <v>14300</v>
      </c>
      <c r="E20" s="19">
        <v>220</v>
      </c>
      <c r="F20" s="109">
        <f t="shared" si="0"/>
        <v>3146000</v>
      </c>
      <c r="G20" s="353">
        <v>115</v>
      </c>
      <c r="H20" s="19">
        <v>3066140</v>
      </c>
      <c r="I20" s="28">
        <v>220</v>
      </c>
      <c r="J20" s="443">
        <f t="shared" si="1"/>
        <v>13937</v>
      </c>
      <c r="M20" s="358"/>
      <c r="O20" s="438"/>
      <c r="P20" s="438"/>
    </row>
    <row r="21" spans="1:16">
      <c r="A21" s="18">
        <v>10</v>
      </c>
      <c r="B21" s="19" t="s">
        <v>824</v>
      </c>
      <c r="C21" s="19">
        <v>112</v>
      </c>
      <c r="D21" s="19">
        <v>4794</v>
      </c>
      <c r="E21" s="19">
        <v>220</v>
      </c>
      <c r="F21" s="109">
        <f t="shared" si="0"/>
        <v>1054680</v>
      </c>
      <c r="G21" s="353">
        <v>97</v>
      </c>
      <c r="H21" s="19">
        <v>1082840</v>
      </c>
      <c r="I21" s="28">
        <v>220</v>
      </c>
      <c r="J21" s="443">
        <f t="shared" si="1"/>
        <v>4922</v>
      </c>
      <c r="M21" s="358"/>
      <c r="O21" s="438"/>
      <c r="P21" s="438"/>
    </row>
    <row r="22" spans="1:16">
      <c r="A22" s="18">
        <v>11</v>
      </c>
      <c r="B22" s="19" t="s">
        <v>825</v>
      </c>
      <c r="C22" s="19">
        <v>124</v>
      </c>
      <c r="D22" s="19">
        <v>8833</v>
      </c>
      <c r="E22" s="19">
        <v>220</v>
      </c>
      <c r="F22" s="109">
        <f t="shared" si="0"/>
        <v>1943260</v>
      </c>
      <c r="G22" s="353">
        <v>123</v>
      </c>
      <c r="H22" s="19">
        <v>1575640</v>
      </c>
      <c r="I22" s="28">
        <v>220</v>
      </c>
      <c r="J22" s="443">
        <f t="shared" si="1"/>
        <v>7162</v>
      </c>
      <c r="M22" s="358"/>
      <c r="O22" s="438"/>
      <c r="P22" s="438"/>
    </row>
    <row r="23" spans="1:16">
      <c r="A23" s="18"/>
      <c r="B23" s="29" t="s">
        <v>15</v>
      </c>
      <c r="C23" s="29">
        <f>SUM(C12:C22)</f>
        <v>1163</v>
      </c>
      <c r="D23" s="29">
        <f>SUM(D12:D22)</f>
        <v>120722</v>
      </c>
      <c r="E23" s="19">
        <v>220</v>
      </c>
      <c r="F23" s="354">
        <f>SUM(F12:F22)</f>
        <v>26558840</v>
      </c>
      <c r="G23" s="421" t="s">
        <v>842</v>
      </c>
      <c r="H23" s="355">
        <f>SUM(H12:H22)</f>
        <v>25747260</v>
      </c>
      <c r="I23" s="28">
        <v>220</v>
      </c>
      <c r="J23" s="444">
        <f>SUM(J12:J22)</f>
        <v>117033</v>
      </c>
      <c r="M23" s="358"/>
      <c r="O23" s="438"/>
    </row>
    <row r="24" spans="1:16">
      <c r="A24" s="12"/>
      <c r="B24" s="30"/>
      <c r="C24" s="30"/>
      <c r="D24" s="21"/>
      <c r="E24" s="21"/>
      <c r="F24" s="21"/>
      <c r="G24" s="21"/>
      <c r="H24" s="21"/>
      <c r="I24" s="21"/>
      <c r="J24" s="21"/>
    </row>
    <row r="25" spans="1:16">
      <c r="A25" s="655" t="s">
        <v>841</v>
      </c>
      <c r="B25" s="655"/>
      <c r="C25" s="655"/>
      <c r="D25" s="21"/>
      <c r="E25" s="21"/>
      <c r="F25" s="21"/>
      <c r="G25" s="21"/>
      <c r="H25" s="21"/>
      <c r="I25" s="21"/>
      <c r="J25" s="21"/>
    </row>
    <row r="26" spans="1:16">
      <c r="A26" s="12"/>
      <c r="B26" s="30"/>
      <c r="C26" s="30"/>
      <c r="D26" s="21"/>
      <c r="E26" s="21"/>
      <c r="F26" s="21"/>
      <c r="G26" s="21"/>
      <c r="H26" s="21"/>
      <c r="I26" s="21"/>
      <c r="J26" s="21"/>
    </row>
    <row r="27" spans="1:16" ht="15.75" customHeight="1">
      <c r="A27" s="15" t="s">
        <v>11</v>
      </c>
      <c r="B27" s="15"/>
      <c r="C27" s="15"/>
      <c r="D27" s="15"/>
      <c r="E27" s="15"/>
      <c r="F27" s="15"/>
      <c r="G27" s="15"/>
      <c r="I27" s="552"/>
      <c r="J27" s="552"/>
    </row>
    <row r="28" spans="1:16" s="553" customFormat="1" ht="15.75" customHeight="1">
      <c r="A28" s="15"/>
      <c r="B28" s="15"/>
      <c r="C28" s="15"/>
      <c r="D28" s="15"/>
      <c r="E28" s="15"/>
      <c r="F28" s="15"/>
      <c r="G28" s="15"/>
      <c r="I28" s="552"/>
      <c r="J28" s="552"/>
    </row>
    <row r="29" spans="1:16" ht="12.75" customHeight="1">
      <c r="B29" s="552"/>
      <c r="C29" s="552"/>
      <c r="D29" s="552"/>
      <c r="E29" s="552"/>
      <c r="F29" s="552"/>
      <c r="G29" s="552"/>
      <c r="H29" s="552"/>
      <c r="I29" s="552"/>
      <c r="J29" s="552"/>
    </row>
    <row r="30" spans="1:16" ht="12.75" customHeight="1">
      <c r="B30" s="552"/>
      <c r="C30" s="552"/>
      <c r="D30" s="552"/>
      <c r="E30" s="552"/>
      <c r="F30" s="552"/>
      <c r="G30" s="552"/>
      <c r="H30" s="750" t="s">
        <v>858</v>
      </c>
      <c r="I30" s="750"/>
      <c r="J30" s="750"/>
    </row>
    <row r="31" spans="1:16" ht="15" customHeight="1">
      <c r="A31" s="15"/>
      <c r="B31" s="15"/>
      <c r="C31" s="15"/>
      <c r="D31" s="383"/>
      <c r="E31" s="15"/>
      <c r="H31" s="750" t="s">
        <v>859</v>
      </c>
      <c r="I31" s="750"/>
      <c r="J31" s="750"/>
    </row>
    <row r="32" spans="1:16">
      <c r="B32" s="21"/>
      <c r="C32" s="21"/>
      <c r="D32" s="21"/>
      <c r="E32" s="21"/>
      <c r="F32" s="21"/>
      <c r="G32" s="21"/>
      <c r="H32" s="21"/>
      <c r="I32" s="21"/>
      <c r="J32" s="21"/>
    </row>
    <row r="33" spans="2:10">
      <c r="B33" s="21"/>
      <c r="C33" s="21"/>
      <c r="D33" s="21"/>
      <c r="E33" s="21"/>
      <c r="F33" s="21"/>
      <c r="G33" s="21"/>
      <c r="H33" s="21"/>
      <c r="I33" s="21"/>
      <c r="J33" s="21"/>
    </row>
    <row r="34" spans="2:10">
      <c r="B34" s="21"/>
      <c r="C34" s="21"/>
      <c r="D34" s="21"/>
      <c r="E34" s="21"/>
      <c r="F34" s="21"/>
      <c r="G34" s="21"/>
      <c r="H34" s="21"/>
      <c r="I34" s="21"/>
      <c r="J34" s="21"/>
    </row>
    <row r="35" spans="2:10">
      <c r="B35" s="21"/>
      <c r="C35" s="21"/>
      <c r="D35" s="21"/>
      <c r="E35" s="21"/>
      <c r="F35" s="21"/>
      <c r="G35" s="21"/>
      <c r="H35" s="21"/>
      <c r="I35" s="21"/>
      <c r="J35" s="21"/>
    </row>
    <row r="36" spans="2:10">
      <c r="B36" s="21"/>
      <c r="C36" s="21"/>
      <c r="D36" s="21"/>
      <c r="E36" s="21"/>
      <c r="F36" s="21"/>
      <c r="G36" s="21"/>
      <c r="H36" s="21"/>
      <c r="I36" s="21"/>
      <c r="J36" s="21"/>
    </row>
    <row r="37" spans="2:10">
      <c r="B37" s="21"/>
      <c r="C37" s="21"/>
      <c r="D37" s="21"/>
      <c r="E37" s="21"/>
      <c r="F37" s="21"/>
      <c r="G37" s="21"/>
      <c r="H37" s="21"/>
      <c r="I37" s="21"/>
      <c r="J37" s="21"/>
    </row>
    <row r="38" spans="2:10">
      <c r="B38" s="21"/>
      <c r="C38" s="21"/>
      <c r="D38" s="21"/>
      <c r="E38" s="21"/>
      <c r="F38" s="21"/>
      <c r="G38" s="21"/>
      <c r="H38" s="21"/>
      <c r="I38" s="21"/>
      <c r="J38" s="21"/>
    </row>
    <row r="39" spans="2:10">
      <c r="B39" s="21"/>
      <c r="C39" s="21"/>
      <c r="D39" s="21"/>
      <c r="E39" s="21"/>
      <c r="F39" s="21"/>
      <c r="G39" s="21"/>
      <c r="H39" s="21"/>
      <c r="I39" s="21"/>
      <c r="J39" s="21"/>
    </row>
    <row r="40" spans="2:10">
      <c r="B40" s="21"/>
      <c r="C40" s="21"/>
      <c r="D40" s="21"/>
      <c r="E40" s="21"/>
      <c r="F40" s="21"/>
      <c r="G40" s="21"/>
      <c r="H40" s="21"/>
      <c r="I40" s="21"/>
      <c r="J40" s="21"/>
    </row>
    <row r="41" spans="2:10">
      <c r="B41" s="21"/>
      <c r="C41" s="21"/>
      <c r="D41" s="21"/>
      <c r="E41" s="21"/>
      <c r="F41" s="21"/>
      <c r="G41" s="21"/>
      <c r="H41" s="21"/>
      <c r="I41" s="21"/>
      <c r="J41" s="21"/>
    </row>
    <row r="42" spans="2:10">
      <c r="B42" s="21"/>
      <c r="C42" s="21"/>
      <c r="D42" s="21"/>
      <c r="E42" s="21"/>
      <c r="F42" s="21"/>
      <c r="G42" s="21"/>
      <c r="H42" s="21"/>
      <c r="I42" s="21"/>
      <c r="J42" s="21"/>
    </row>
    <row r="43" spans="2:10">
      <c r="B43" s="21"/>
      <c r="C43" s="21"/>
      <c r="D43" s="21"/>
      <c r="E43" s="21"/>
      <c r="F43" s="21"/>
      <c r="G43" s="21"/>
      <c r="H43" s="21"/>
      <c r="I43" s="21"/>
      <c r="J43" s="21"/>
    </row>
    <row r="44" spans="2:10">
      <c r="B44" s="21"/>
      <c r="C44" s="21"/>
      <c r="D44" s="21"/>
      <c r="E44" s="21"/>
      <c r="F44" s="21"/>
      <c r="G44" s="21"/>
      <c r="H44" s="21"/>
      <c r="I44" s="21"/>
      <c r="J44" s="21"/>
    </row>
    <row r="45" spans="2:10">
      <c r="B45" s="21"/>
      <c r="C45" s="21"/>
      <c r="D45" s="21"/>
      <c r="E45" s="21"/>
      <c r="F45" s="21"/>
      <c r="G45" s="21"/>
      <c r="H45" s="21"/>
      <c r="I45" s="21"/>
      <c r="J45" s="21"/>
    </row>
    <row r="46" spans="2:10">
      <c r="B46" s="21"/>
      <c r="C46" s="21"/>
      <c r="D46" s="21"/>
      <c r="E46" s="21"/>
      <c r="F46" s="21"/>
      <c r="G46" s="21"/>
      <c r="H46" s="21"/>
      <c r="I46" s="21"/>
      <c r="J46" s="21"/>
    </row>
    <row r="47" spans="2:10">
      <c r="B47" s="21"/>
      <c r="C47" s="21"/>
      <c r="D47" s="21"/>
      <c r="E47" s="21"/>
      <c r="F47" s="21"/>
      <c r="G47" s="21"/>
      <c r="H47" s="21"/>
      <c r="I47" s="21"/>
      <c r="J47" s="21"/>
    </row>
    <row r="48" spans="2:10">
      <c r="F48" s="21"/>
      <c r="G48" s="21"/>
      <c r="H48" s="21"/>
      <c r="I48" s="21"/>
      <c r="J48" s="21"/>
    </row>
    <row r="49" spans="6:10">
      <c r="F49" s="21"/>
      <c r="G49" s="21"/>
      <c r="H49" s="21"/>
      <c r="I49" s="21"/>
      <c r="J49" s="21"/>
    </row>
    <row r="50" spans="6:10">
      <c r="F50" s="21"/>
      <c r="G50" s="21"/>
      <c r="H50" s="21"/>
      <c r="I50" s="21"/>
      <c r="J50" s="21"/>
    </row>
    <row r="51" spans="6:10">
      <c r="F51" s="21"/>
      <c r="G51" s="21"/>
      <c r="H51" s="21"/>
      <c r="I51" s="21"/>
      <c r="J51" s="21"/>
    </row>
    <row r="52" spans="6:10">
      <c r="F52" s="21"/>
      <c r="G52" s="21"/>
      <c r="H52" s="21"/>
      <c r="I52" s="21"/>
      <c r="J52" s="21"/>
    </row>
  </sheetData>
  <mergeCells count="13">
    <mergeCell ref="H31:J31"/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  <mergeCell ref="A25:C25"/>
    <mergeCell ref="H30:J3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opLeftCell="A3" zoomScaleSheetLayoutView="90" workbookViewId="0">
      <selection activeCell="O29" sqref="O29"/>
    </sheetView>
  </sheetViews>
  <sheetFormatPr defaultColWidth="9.109375" defaultRowHeight="13.2"/>
  <cols>
    <col min="1" max="1" width="7.44140625" style="16" customWidth="1"/>
    <col min="2" max="2" width="17.109375" style="16" customWidth="1"/>
    <col min="3" max="3" width="11" style="16" customWidth="1"/>
    <col min="4" max="4" width="10" style="16" customWidth="1"/>
    <col min="5" max="5" width="14.109375" style="16" customWidth="1"/>
    <col min="6" max="6" width="14.33203125" style="16" customWidth="1"/>
    <col min="7" max="7" width="13.33203125" style="16" customWidth="1"/>
    <col min="8" max="8" width="14.6640625" style="16" customWidth="1"/>
    <col min="9" max="9" width="16.6640625" style="16" customWidth="1"/>
    <col min="10" max="10" width="19.33203125" style="16" customWidth="1"/>
    <col min="11" max="16384" width="9.109375" style="16"/>
  </cols>
  <sheetData>
    <row r="1" spans="1:17" customFormat="1">
      <c r="E1" s="673"/>
      <c r="F1" s="673"/>
      <c r="G1" s="673"/>
      <c r="H1" s="673"/>
      <c r="I1" s="673"/>
      <c r="J1" s="145" t="s">
        <v>372</v>
      </c>
    </row>
    <row r="2" spans="1:17" customFormat="1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7" customFormat="1" ht="21">
      <c r="A3" s="670" t="s">
        <v>654</v>
      </c>
      <c r="B3" s="670"/>
      <c r="C3" s="670"/>
      <c r="D3" s="670"/>
      <c r="E3" s="670"/>
      <c r="F3" s="670"/>
      <c r="G3" s="670"/>
      <c r="H3" s="670"/>
      <c r="I3" s="670"/>
      <c r="J3" s="670"/>
    </row>
    <row r="4" spans="1:17" customFormat="1" ht="14.25" customHeight="1"/>
    <row r="5" spans="1:17" ht="15.6">
      <c r="A5" s="744" t="s">
        <v>700</v>
      </c>
      <c r="B5" s="744"/>
      <c r="C5" s="744"/>
      <c r="D5" s="744"/>
      <c r="E5" s="744"/>
      <c r="F5" s="744"/>
      <c r="G5" s="744"/>
      <c r="H5" s="744"/>
      <c r="I5" s="744"/>
      <c r="J5" s="744"/>
    </row>
    <row r="6" spans="1:17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7" ht="0.75" customHeight="1"/>
    <row r="8" spans="1:17">
      <c r="A8" s="672" t="s">
        <v>857</v>
      </c>
      <c r="B8" s="672"/>
      <c r="C8" s="31"/>
      <c r="H8" s="734" t="s">
        <v>851</v>
      </c>
      <c r="I8" s="734"/>
      <c r="J8" s="734"/>
    </row>
    <row r="9" spans="1:17">
      <c r="A9" s="654" t="s">
        <v>2</v>
      </c>
      <c r="B9" s="654" t="s">
        <v>3</v>
      </c>
      <c r="C9" s="636" t="s">
        <v>668</v>
      </c>
      <c r="D9" s="677"/>
      <c r="E9" s="677"/>
      <c r="F9" s="637"/>
      <c r="G9" s="636" t="s">
        <v>98</v>
      </c>
      <c r="H9" s="677"/>
      <c r="I9" s="677"/>
      <c r="J9" s="637"/>
      <c r="O9" s="21"/>
      <c r="P9" s="21"/>
    </row>
    <row r="10" spans="1:17" ht="52.8">
      <c r="A10" s="654"/>
      <c r="B10" s="654"/>
      <c r="C10" s="5" t="s">
        <v>183</v>
      </c>
      <c r="D10" s="5" t="s">
        <v>13</v>
      </c>
      <c r="E10" s="268" t="s">
        <v>854</v>
      </c>
      <c r="F10" s="7" t="s">
        <v>201</v>
      </c>
      <c r="G10" s="5" t="s">
        <v>183</v>
      </c>
      <c r="H10" s="25" t="s">
        <v>14</v>
      </c>
      <c r="I10" s="110" t="s">
        <v>108</v>
      </c>
      <c r="J10" s="5" t="s">
        <v>202</v>
      </c>
    </row>
    <row r="11" spans="1:17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7">
        <v>8</v>
      </c>
      <c r="I11" s="5">
        <v>9</v>
      </c>
      <c r="J11" s="5">
        <v>10</v>
      </c>
    </row>
    <row r="12" spans="1:17">
      <c r="A12" s="18">
        <v>1</v>
      </c>
      <c r="B12" s="19" t="s">
        <v>815</v>
      </c>
      <c r="C12" s="19">
        <v>154</v>
      </c>
      <c r="D12" s="19">
        <v>9122</v>
      </c>
      <c r="E12" s="19">
        <v>220</v>
      </c>
      <c r="F12" s="109">
        <f>D12*E12</f>
        <v>2006840</v>
      </c>
      <c r="G12" s="19">
        <v>154</v>
      </c>
      <c r="H12" s="19">
        <v>1940620</v>
      </c>
      <c r="I12" s="28">
        <v>220</v>
      </c>
      <c r="J12" s="28">
        <f>H12/I12</f>
        <v>8821</v>
      </c>
      <c r="M12" s="358"/>
      <c r="O12" s="358"/>
    </row>
    <row r="13" spans="1:17">
      <c r="A13" s="18">
        <v>2</v>
      </c>
      <c r="B13" s="19" t="s">
        <v>816</v>
      </c>
      <c r="C13" s="19">
        <v>52</v>
      </c>
      <c r="D13" s="19">
        <v>312</v>
      </c>
      <c r="E13" s="19">
        <v>220</v>
      </c>
      <c r="F13" s="109">
        <f t="shared" ref="F13:F22" si="0">D13*E13</f>
        <v>68640</v>
      </c>
      <c r="G13" s="19">
        <v>52</v>
      </c>
      <c r="H13" s="19">
        <v>130680</v>
      </c>
      <c r="I13" s="28">
        <v>220</v>
      </c>
      <c r="J13" s="28">
        <f t="shared" ref="J13:J22" si="1">H13/I13</f>
        <v>594</v>
      </c>
      <c r="M13" s="358"/>
      <c r="O13" s="358"/>
      <c r="Q13" s="438"/>
    </row>
    <row r="14" spans="1:17">
      <c r="A14" s="18">
        <v>3</v>
      </c>
      <c r="B14" s="19" t="s">
        <v>817</v>
      </c>
      <c r="C14" s="19">
        <v>74</v>
      </c>
      <c r="D14" s="19">
        <v>3576</v>
      </c>
      <c r="E14" s="19">
        <v>220</v>
      </c>
      <c r="F14" s="109">
        <f t="shared" si="0"/>
        <v>786720</v>
      </c>
      <c r="G14" s="19">
        <v>74</v>
      </c>
      <c r="H14" s="19">
        <v>801240</v>
      </c>
      <c r="I14" s="28">
        <v>220</v>
      </c>
      <c r="J14" s="28">
        <f t="shared" si="1"/>
        <v>3642</v>
      </c>
      <c r="M14" s="358"/>
      <c r="O14" s="358"/>
      <c r="Q14" s="438"/>
    </row>
    <row r="15" spans="1:17">
      <c r="A15" s="18">
        <v>4</v>
      </c>
      <c r="B15" s="19" t="s">
        <v>818</v>
      </c>
      <c r="C15" s="19">
        <v>34</v>
      </c>
      <c r="D15" s="19">
        <v>704</v>
      </c>
      <c r="E15" s="19">
        <v>220</v>
      </c>
      <c r="F15" s="109">
        <f t="shared" si="0"/>
        <v>154880</v>
      </c>
      <c r="G15" s="19">
        <v>34</v>
      </c>
      <c r="H15" s="19">
        <v>210980</v>
      </c>
      <c r="I15" s="28">
        <v>220</v>
      </c>
      <c r="J15" s="28">
        <f t="shared" si="1"/>
        <v>959</v>
      </c>
      <c r="M15" s="358"/>
      <c r="O15" s="358"/>
      <c r="Q15" s="438"/>
    </row>
    <row r="16" spans="1:17">
      <c r="A16" s="18">
        <v>5</v>
      </c>
      <c r="B16" s="19" t="s">
        <v>819</v>
      </c>
      <c r="C16" s="19">
        <v>94</v>
      </c>
      <c r="D16" s="19">
        <v>3044</v>
      </c>
      <c r="E16" s="19">
        <v>220</v>
      </c>
      <c r="F16" s="109">
        <f t="shared" si="0"/>
        <v>669680</v>
      </c>
      <c r="G16" s="19">
        <v>94</v>
      </c>
      <c r="H16" s="19">
        <v>691900</v>
      </c>
      <c r="I16" s="28">
        <v>220</v>
      </c>
      <c r="J16" s="28">
        <f t="shared" si="1"/>
        <v>3145</v>
      </c>
      <c r="M16" s="358"/>
      <c r="O16" s="358"/>
      <c r="Q16" s="438"/>
    </row>
    <row r="17" spans="1:17">
      <c r="A17" s="18">
        <v>6</v>
      </c>
      <c r="B17" s="19" t="s">
        <v>820</v>
      </c>
      <c r="C17" s="19">
        <v>91</v>
      </c>
      <c r="D17" s="19">
        <v>5276</v>
      </c>
      <c r="E17" s="19">
        <v>220</v>
      </c>
      <c r="F17" s="109">
        <f t="shared" si="0"/>
        <v>1160720</v>
      </c>
      <c r="G17" s="19">
        <v>91</v>
      </c>
      <c r="H17" s="19">
        <v>1150380</v>
      </c>
      <c r="I17" s="28">
        <v>220</v>
      </c>
      <c r="J17" s="28">
        <f t="shared" si="1"/>
        <v>5229</v>
      </c>
      <c r="M17" s="358"/>
      <c r="O17" s="358"/>
      <c r="Q17" s="438"/>
    </row>
    <row r="18" spans="1:17">
      <c r="A18" s="18">
        <v>7</v>
      </c>
      <c r="B18" s="19" t="s">
        <v>821</v>
      </c>
      <c r="C18" s="19">
        <v>60</v>
      </c>
      <c r="D18" s="19">
        <v>2156</v>
      </c>
      <c r="E18" s="19">
        <v>220</v>
      </c>
      <c r="F18" s="109">
        <f t="shared" si="0"/>
        <v>474320</v>
      </c>
      <c r="G18" s="19">
        <v>60</v>
      </c>
      <c r="H18" s="19">
        <v>509520</v>
      </c>
      <c r="I18" s="28">
        <v>220</v>
      </c>
      <c r="J18" s="28">
        <f t="shared" si="1"/>
        <v>2316</v>
      </c>
      <c r="M18" s="358"/>
      <c r="O18" s="358"/>
      <c r="Q18" s="438"/>
    </row>
    <row r="19" spans="1:17">
      <c r="A19" s="18">
        <v>8</v>
      </c>
      <c r="B19" s="19" t="s">
        <v>822</v>
      </c>
      <c r="C19" s="19">
        <v>82</v>
      </c>
      <c r="D19" s="19">
        <v>4261</v>
      </c>
      <c r="E19" s="19">
        <v>220</v>
      </c>
      <c r="F19" s="109">
        <f t="shared" si="0"/>
        <v>937420</v>
      </c>
      <c r="G19" s="19">
        <v>82</v>
      </c>
      <c r="H19" s="19">
        <v>942480</v>
      </c>
      <c r="I19" s="28">
        <v>220</v>
      </c>
      <c r="J19" s="28">
        <f t="shared" si="1"/>
        <v>4284</v>
      </c>
      <c r="M19" s="358"/>
      <c r="O19" s="358"/>
      <c r="Q19" s="438"/>
    </row>
    <row r="20" spans="1:17">
      <c r="A20" s="18">
        <v>9</v>
      </c>
      <c r="B20" s="19" t="s">
        <v>823</v>
      </c>
      <c r="C20" s="19">
        <v>90</v>
      </c>
      <c r="D20" s="19">
        <v>4462</v>
      </c>
      <c r="E20" s="19">
        <v>220</v>
      </c>
      <c r="F20" s="109">
        <f t="shared" si="0"/>
        <v>981640</v>
      </c>
      <c r="G20" s="19">
        <v>90</v>
      </c>
      <c r="H20" s="19">
        <v>983180</v>
      </c>
      <c r="I20" s="28">
        <v>220</v>
      </c>
      <c r="J20" s="28">
        <f t="shared" si="1"/>
        <v>4469</v>
      </c>
      <c r="M20" s="358"/>
      <c r="O20" s="358"/>
      <c r="Q20" s="438"/>
    </row>
    <row r="21" spans="1:17">
      <c r="A21" s="18">
        <v>10</v>
      </c>
      <c r="B21" s="19" t="s">
        <v>824</v>
      </c>
      <c r="C21" s="19">
        <v>68</v>
      </c>
      <c r="D21" s="19">
        <v>1550</v>
      </c>
      <c r="E21" s="19">
        <v>220</v>
      </c>
      <c r="F21" s="109">
        <f t="shared" si="0"/>
        <v>341000</v>
      </c>
      <c r="G21" s="19">
        <v>68</v>
      </c>
      <c r="H21" s="19">
        <v>385220</v>
      </c>
      <c r="I21" s="28">
        <v>220</v>
      </c>
      <c r="J21" s="28">
        <f t="shared" si="1"/>
        <v>1751</v>
      </c>
      <c r="M21" s="358"/>
      <c r="O21" s="358"/>
      <c r="Q21" s="438"/>
    </row>
    <row r="22" spans="1:17">
      <c r="A22" s="18">
        <v>11</v>
      </c>
      <c r="B22" s="19" t="s">
        <v>825</v>
      </c>
      <c r="C22" s="19">
        <v>114</v>
      </c>
      <c r="D22" s="19">
        <v>2082</v>
      </c>
      <c r="E22" s="19">
        <v>220</v>
      </c>
      <c r="F22" s="109">
        <f t="shared" si="0"/>
        <v>458040</v>
      </c>
      <c r="G22" s="19">
        <v>114</v>
      </c>
      <c r="H22" s="19">
        <v>494340</v>
      </c>
      <c r="I22" s="28">
        <v>220</v>
      </c>
      <c r="J22" s="28">
        <f t="shared" si="1"/>
        <v>2247</v>
      </c>
      <c r="M22" s="358"/>
      <c r="O22" s="358"/>
      <c r="Q22" s="438"/>
    </row>
    <row r="23" spans="1:17" s="15" customFormat="1">
      <c r="A23" s="342" t="s">
        <v>15</v>
      </c>
      <c r="B23" s="29"/>
      <c r="C23" s="29">
        <f>SUM(C12:C22)</f>
        <v>913</v>
      </c>
      <c r="D23" s="29">
        <f>SUM(D12:D22)</f>
        <v>36545</v>
      </c>
      <c r="E23" s="19">
        <v>220</v>
      </c>
      <c r="F23" s="357">
        <f>SUM(F12:F22)</f>
        <v>8039900</v>
      </c>
      <c r="G23" s="29">
        <v>913</v>
      </c>
      <c r="H23" s="355">
        <f>SUM(H12:H22)</f>
        <v>8240540</v>
      </c>
      <c r="I23" s="28">
        <v>220</v>
      </c>
      <c r="J23" s="355">
        <f>SUM(J12:J22)</f>
        <v>37457</v>
      </c>
      <c r="M23" s="442"/>
      <c r="O23" s="442"/>
    </row>
    <row r="24" spans="1:17">
      <c r="A24" s="12"/>
      <c r="B24" s="30"/>
      <c r="C24" s="30"/>
      <c r="D24" s="21"/>
      <c r="E24" s="21"/>
      <c r="F24" s="21"/>
      <c r="G24" s="21"/>
      <c r="H24" s="21"/>
      <c r="I24" s="21"/>
      <c r="J24" s="21"/>
    </row>
    <row r="25" spans="1:17" s="478" customFormat="1">
      <c r="A25" s="12"/>
      <c r="B25" s="30"/>
      <c r="C25" s="30"/>
      <c r="D25" s="21"/>
      <c r="E25" s="21"/>
      <c r="F25" s="21"/>
      <c r="G25" s="21"/>
      <c r="H25" s="21"/>
      <c r="I25" s="21"/>
      <c r="J25" s="21"/>
    </row>
    <row r="26" spans="1:17" s="553" customFormat="1">
      <c r="A26" s="559"/>
      <c r="B26" s="30"/>
      <c r="C26" s="30"/>
      <c r="D26" s="21"/>
      <c r="E26" s="21"/>
      <c r="F26" s="21"/>
      <c r="G26" s="21"/>
      <c r="H26" s="21"/>
      <c r="I26" s="21"/>
      <c r="J26" s="21"/>
    </row>
    <row r="27" spans="1:17" s="478" customFormat="1">
      <c r="A27" s="12"/>
      <c r="B27" s="30"/>
      <c r="C27" s="30"/>
      <c r="D27" s="21"/>
      <c r="E27" s="21"/>
      <c r="F27" s="21"/>
      <c r="G27" s="21"/>
      <c r="H27" s="21"/>
      <c r="I27" s="21"/>
      <c r="J27" s="21"/>
    </row>
    <row r="28" spans="1:17">
      <c r="A28" s="12"/>
      <c r="B28" s="30"/>
      <c r="C28" s="30"/>
      <c r="D28" s="21"/>
      <c r="E28" s="21"/>
      <c r="F28" s="21"/>
      <c r="G28" s="356"/>
      <c r="H28" s="21"/>
      <c r="I28" s="21"/>
      <c r="J28" s="21"/>
    </row>
    <row r="29" spans="1:17" ht="15.75" customHeight="1">
      <c r="A29" s="15" t="s">
        <v>11</v>
      </c>
      <c r="B29" s="15"/>
      <c r="C29" s="15"/>
      <c r="D29" s="15"/>
      <c r="E29" s="15"/>
      <c r="F29" s="15"/>
      <c r="G29" s="15"/>
      <c r="I29" s="552"/>
      <c r="J29" s="552"/>
    </row>
    <row r="30" spans="1:17" ht="12.75" customHeight="1">
      <c r="A30" s="552"/>
      <c r="B30" s="552"/>
      <c r="C30" s="552"/>
      <c r="D30" s="552"/>
      <c r="E30" s="552"/>
      <c r="F30" s="552"/>
      <c r="G30" s="552"/>
      <c r="H30" s="750" t="s">
        <v>858</v>
      </c>
      <c r="I30" s="750"/>
      <c r="J30" s="750"/>
    </row>
    <row r="31" spans="1:17" ht="12.75" customHeight="1">
      <c r="A31" s="552"/>
      <c r="B31" s="552"/>
      <c r="C31" s="552"/>
      <c r="D31" s="552"/>
      <c r="E31" s="552"/>
      <c r="F31" s="552"/>
      <c r="G31" s="552"/>
      <c r="H31" s="750" t="s">
        <v>859</v>
      </c>
      <c r="I31" s="750"/>
      <c r="J31" s="750"/>
    </row>
    <row r="32" spans="1:17">
      <c r="A32" s="15"/>
      <c r="B32" s="30"/>
      <c r="C32" s="21"/>
      <c r="D32" s="21"/>
      <c r="E32" s="15"/>
      <c r="H32" s="35"/>
      <c r="I32" s="35"/>
      <c r="J32" s="35"/>
    </row>
    <row r="33" spans="2:9">
      <c r="B33" s="21"/>
      <c r="C33" s="21"/>
      <c r="D33" s="21"/>
    </row>
    <row r="34" spans="2:9">
      <c r="B34" s="21"/>
      <c r="C34" s="21"/>
      <c r="D34" s="21"/>
      <c r="G34" s="21"/>
      <c r="H34" s="21"/>
      <c r="I34" s="21"/>
    </row>
    <row r="35" spans="2:9">
      <c r="B35" s="21"/>
      <c r="C35" s="21"/>
      <c r="D35" s="21"/>
      <c r="G35" s="21"/>
      <c r="H35" s="21"/>
      <c r="I35" s="21"/>
    </row>
    <row r="36" spans="2:9">
      <c r="B36" s="21"/>
      <c r="C36" s="21"/>
      <c r="D36" s="21"/>
      <c r="G36" s="21"/>
      <c r="H36" s="21"/>
      <c r="I36" s="21"/>
    </row>
    <row r="37" spans="2:9">
      <c r="B37" s="21"/>
      <c r="C37" s="21"/>
      <c r="D37" s="21"/>
      <c r="F37" s="383"/>
      <c r="G37" s="21"/>
      <c r="H37" s="21"/>
      <c r="I37" s="21"/>
    </row>
    <row r="38" spans="2:9">
      <c r="B38" s="21"/>
      <c r="C38" s="21"/>
      <c r="D38" s="21"/>
      <c r="F38" s="383"/>
      <c r="G38" s="21"/>
      <c r="H38" s="21"/>
      <c r="I38" s="21"/>
    </row>
    <row r="39" spans="2:9">
      <c r="B39" s="21"/>
      <c r="C39" s="21"/>
      <c r="D39" s="21"/>
      <c r="F39" s="383"/>
      <c r="G39" s="21"/>
      <c r="H39" s="21"/>
      <c r="I39" s="21"/>
    </row>
    <row r="40" spans="2:9">
      <c r="B40" s="21"/>
      <c r="C40" s="21"/>
      <c r="D40" s="21"/>
      <c r="F40" s="383"/>
      <c r="G40" s="21"/>
      <c r="H40" s="21"/>
      <c r="I40" s="21"/>
    </row>
    <row r="41" spans="2:9">
      <c r="B41" s="21"/>
      <c r="C41" s="21"/>
      <c r="D41" s="21"/>
      <c r="F41" s="383"/>
      <c r="G41" s="21"/>
      <c r="H41" s="21"/>
      <c r="I41" s="21"/>
    </row>
    <row r="42" spans="2:9">
      <c r="B42" s="21"/>
      <c r="C42" s="21"/>
      <c r="D42" s="21"/>
      <c r="F42" s="383"/>
      <c r="G42" s="21"/>
      <c r="H42" s="21"/>
      <c r="I42" s="21"/>
    </row>
    <row r="43" spans="2:9">
      <c r="B43" s="21"/>
      <c r="C43" s="21"/>
      <c r="D43" s="21"/>
      <c r="F43" s="383"/>
      <c r="G43" s="21"/>
      <c r="H43" s="21"/>
      <c r="I43" s="21"/>
    </row>
    <row r="44" spans="2:9">
      <c r="B44" s="21"/>
      <c r="C44" s="21"/>
      <c r="D44" s="21"/>
      <c r="F44" s="383"/>
      <c r="G44" s="21"/>
      <c r="H44" s="21"/>
      <c r="I44" s="21"/>
    </row>
    <row r="45" spans="2:9">
      <c r="B45" s="21"/>
      <c r="C45" s="21"/>
      <c r="D45" s="21"/>
      <c r="F45" s="383"/>
      <c r="G45" s="21"/>
      <c r="H45" s="21"/>
      <c r="I45" s="21"/>
    </row>
    <row r="46" spans="2:9">
      <c r="B46" s="21"/>
      <c r="C46" s="21"/>
      <c r="D46" s="21"/>
      <c r="F46" s="383"/>
      <c r="G46" s="21"/>
      <c r="H46" s="21"/>
      <c r="I46" s="21"/>
    </row>
    <row r="47" spans="2:9">
      <c r="F47" s="383"/>
      <c r="G47" s="21"/>
      <c r="H47" s="21"/>
      <c r="I47" s="21"/>
    </row>
    <row r="48" spans="2:9">
      <c r="F48" s="383"/>
      <c r="G48" s="21"/>
      <c r="H48" s="21"/>
      <c r="I48" s="21"/>
    </row>
  </sheetData>
  <mergeCells count="12">
    <mergeCell ref="H31:J31"/>
    <mergeCell ref="A9:A10"/>
    <mergeCell ref="B9:B10"/>
    <mergeCell ref="C9:F9"/>
    <mergeCell ref="G9:J9"/>
    <mergeCell ref="H30:J30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SheetLayoutView="90" workbookViewId="0">
      <selection activeCell="O29" sqref="O29"/>
    </sheetView>
  </sheetViews>
  <sheetFormatPr defaultColWidth="9.109375" defaultRowHeight="13.2"/>
  <cols>
    <col min="1" max="1" width="7.44140625" style="16" customWidth="1"/>
    <col min="2" max="2" width="17.109375" style="16" customWidth="1"/>
    <col min="3" max="3" width="11" style="16" customWidth="1"/>
    <col min="4" max="4" width="10" style="16" customWidth="1"/>
    <col min="5" max="5" width="13.109375" style="16" customWidth="1"/>
    <col min="6" max="6" width="14.33203125" style="16" customWidth="1"/>
    <col min="7" max="7" width="13.33203125" style="16" customWidth="1"/>
    <col min="8" max="8" width="14.6640625" style="16" customWidth="1"/>
    <col min="9" max="9" width="16.6640625" style="16" customWidth="1"/>
    <col min="10" max="10" width="19.33203125" style="16" customWidth="1"/>
    <col min="11" max="16384" width="9.109375" style="16"/>
  </cols>
  <sheetData>
    <row r="1" spans="1:16" customFormat="1">
      <c r="E1" s="673"/>
      <c r="F1" s="673"/>
      <c r="G1" s="673"/>
      <c r="H1" s="673"/>
      <c r="I1" s="673"/>
      <c r="J1" s="145" t="s">
        <v>374</v>
      </c>
    </row>
    <row r="2" spans="1:16" customFormat="1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6" customFormat="1" ht="21">
      <c r="A3" s="670" t="s">
        <v>654</v>
      </c>
      <c r="B3" s="670"/>
      <c r="C3" s="670"/>
      <c r="D3" s="670"/>
      <c r="E3" s="670"/>
      <c r="F3" s="670"/>
      <c r="G3" s="670"/>
      <c r="H3" s="670"/>
      <c r="I3" s="670"/>
      <c r="J3" s="670"/>
    </row>
    <row r="4" spans="1:16" customFormat="1" ht="14.25" customHeight="1"/>
    <row r="5" spans="1:16" ht="19.5" customHeight="1">
      <c r="A5" s="744" t="s">
        <v>701</v>
      </c>
      <c r="B5" s="744"/>
      <c r="C5" s="744"/>
      <c r="D5" s="744"/>
      <c r="E5" s="744"/>
      <c r="F5" s="744"/>
      <c r="G5" s="744"/>
      <c r="H5" s="744"/>
      <c r="I5" s="744"/>
      <c r="J5" s="744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672" t="s">
        <v>857</v>
      </c>
      <c r="B8" s="672"/>
      <c r="C8" s="31"/>
      <c r="H8" s="734" t="s">
        <v>851</v>
      </c>
      <c r="I8" s="734"/>
      <c r="J8" s="734"/>
    </row>
    <row r="9" spans="1:16">
      <c r="A9" s="654" t="s">
        <v>2</v>
      </c>
      <c r="B9" s="654" t="s">
        <v>3</v>
      </c>
      <c r="C9" s="636" t="s">
        <v>669</v>
      </c>
      <c r="D9" s="677"/>
      <c r="E9" s="677"/>
      <c r="F9" s="637"/>
      <c r="G9" s="636" t="s">
        <v>98</v>
      </c>
      <c r="H9" s="677"/>
      <c r="I9" s="677"/>
      <c r="J9" s="637"/>
      <c r="O9" s="21"/>
      <c r="P9" s="21"/>
    </row>
    <row r="10" spans="1:16" ht="77.400000000000006" customHeight="1">
      <c r="A10" s="654"/>
      <c r="B10" s="654"/>
      <c r="C10" s="5" t="s">
        <v>183</v>
      </c>
      <c r="D10" s="5" t="s">
        <v>13</v>
      </c>
      <c r="E10" s="268" t="s">
        <v>855</v>
      </c>
      <c r="F10" s="7" t="s">
        <v>201</v>
      </c>
      <c r="G10" s="5" t="s">
        <v>183</v>
      </c>
      <c r="H10" s="25" t="s">
        <v>14</v>
      </c>
      <c r="I10" s="110" t="s">
        <v>108</v>
      </c>
      <c r="J10" s="5" t="s">
        <v>202</v>
      </c>
    </row>
    <row r="11" spans="1:1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7">
        <v>8</v>
      </c>
      <c r="I11" s="5">
        <v>9</v>
      </c>
      <c r="J11" s="5">
        <v>10</v>
      </c>
    </row>
    <row r="12" spans="1:16">
      <c r="A12" s="18">
        <v>1</v>
      </c>
      <c r="B12" s="19" t="s">
        <v>815</v>
      </c>
      <c r="C12" s="19">
        <v>17</v>
      </c>
      <c r="D12" s="19">
        <v>957</v>
      </c>
      <c r="E12" s="19">
        <v>312</v>
      </c>
      <c r="F12" s="109">
        <f>D12*E12</f>
        <v>298584</v>
      </c>
      <c r="G12" s="19">
        <v>17</v>
      </c>
      <c r="H12" s="28">
        <v>618072</v>
      </c>
      <c r="I12" s="28">
        <v>312</v>
      </c>
      <c r="J12" s="28">
        <f>H12/I12</f>
        <v>1981</v>
      </c>
    </row>
    <row r="13" spans="1:16">
      <c r="A13" s="3" t="s">
        <v>15</v>
      </c>
      <c r="B13" s="29"/>
      <c r="C13" s="29">
        <f t="shared" ref="C13:J13" si="0">SUM(C12)</f>
        <v>17</v>
      </c>
      <c r="D13" s="29">
        <f t="shared" si="0"/>
        <v>957</v>
      </c>
      <c r="E13" s="29">
        <f t="shared" si="0"/>
        <v>312</v>
      </c>
      <c r="F13" s="357">
        <f t="shared" si="0"/>
        <v>298584</v>
      </c>
      <c r="G13" s="29">
        <f t="shared" si="0"/>
        <v>17</v>
      </c>
      <c r="H13" s="355">
        <f t="shared" si="0"/>
        <v>618072</v>
      </c>
      <c r="I13" s="355">
        <f t="shared" si="0"/>
        <v>312</v>
      </c>
      <c r="J13" s="355">
        <f t="shared" si="0"/>
        <v>1981</v>
      </c>
    </row>
    <row r="14" spans="1:16">
      <c r="A14" s="12"/>
      <c r="B14" s="30"/>
      <c r="C14" s="30"/>
      <c r="D14" s="21"/>
      <c r="E14" s="21"/>
      <c r="F14" s="21"/>
      <c r="G14" s="21"/>
      <c r="H14" s="21"/>
      <c r="I14" s="21"/>
      <c r="J14" s="21"/>
    </row>
    <row r="15" spans="1:16">
      <c r="A15" s="12"/>
      <c r="B15" s="30"/>
      <c r="C15" s="30"/>
      <c r="D15" s="21"/>
      <c r="E15" s="21"/>
      <c r="F15" s="21"/>
      <c r="G15" s="21"/>
      <c r="H15" s="21"/>
      <c r="I15" s="21"/>
      <c r="J15" s="21"/>
    </row>
    <row r="16" spans="1:16" s="553" customFormat="1">
      <c r="A16" s="559"/>
      <c r="B16" s="30"/>
      <c r="C16" s="30"/>
      <c r="D16" s="21"/>
      <c r="E16" s="21"/>
      <c r="F16" s="21"/>
      <c r="G16" s="21"/>
      <c r="H16" s="21"/>
      <c r="I16" s="21"/>
      <c r="J16" s="21"/>
    </row>
    <row r="17" spans="1:17" s="478" customFormat="1">
      <c r="A17" s="12"/>
      <c r="B17" s="30"/>
      <c r="C17" s="30"/>
      <c r="D17" s="21"/>
      <c r="E17" s="21"/>
      <c r="F17" s="21"/>
      <c r="G17" s="21"/>
      <c r="H17" s="21"/>
      <c r="I17" s="21"/>
      <c r="J17" s="21"/>
    </row>
    <row r="18" spans="1:17">
      <c r="A18" s="12"/>
      <c r="B18" s="30"/>
      <c r="C18" s="30"/>
      <c r="D18" s="21"/>
      <c r="E18" s="21"/>
      <c r="F18" s="21"/>
      <c r="G18" s="21"/>
      <c r="H18" s="21"/>
      <c r="I18" s="21"/>
      <c r="J18" s="21"/>
    </row>
    <row r="19" spans="1:17">
      <c r="A19" s="15" t="s">
        <v>11</v>
      </c>
      <c r="B19" s="15"/>
      <c r="C19" s="15"/>
      <c r="D19" s="15"/>
      <c r="E19" s="15"/>
      <c r="F19" s="15"/>
      <c r="G19" s="15"/>
      <c r="I19" s="552"/>
      <c r="J19" s="552"/>
    </row>
    <row r="20" spans="1:17" ht="12.75" customHeight="1">
      <c r="B20" s="552"/>
      <c r="C20" s="552"/>
      <c r="D20" s="552"/>
      <c r="E20" s="552"/>
      <c r="F20" s="552"/>
      <c r="G20" s="552"/>
      <c r="H20" s="750" t="s">
        <v>858</v>
      </c>
      <c r="I20" s="750"/>
      <c r="J20" s="750"/>
    </row>
    <row r="21" spans="1:17" ht="12.75" customHeight="1">
      <c r="B21" s="552"/>
      <c r="C21" s="552"/>
      <c r="D21" s="552"/>
      <c r="E21" s="552"/>
      <c r="F21" s="552"/>
      <c r="G21" s="552"/>
      <c r="H21" s="750" t="s">
        <v>859</v>
      </c>
      <c r="I21" s="750"/>
      <c r="J21" s="750"/>
      <c r="Q21" s="426"/>
    </row>
    <row r="22" spans="1:17">
      <c r="A22" s="15"/>
      <c r="B22" s="15"/>
      <c r="C22" s="15"/>
      <c r="D22" s="553"/>
      <c r="E22" s="15"/>
      <c r="F22" s="553"/>
      <c r="G22" s="553"/>
      <c r="H22" s="35"/>
      <c r="I22" s="35"/>
      <c r="J22" s="35"/>
      <c r="Q22" s="426"/>
    </row>
    <row r="23" spans="1:17">
      <c r="Q23" s="426"/>
    </row>
    <row r="24" spans="1:17">
      <c r="H24" s="420"/>
    </row>
    <row r="26" spans="1:17">
      <c r="A26" s="751"/>
      <c r="B26" s="751"/>
      <c r="C26" s="751"/>
      <c r="D26" s="751"/>
      <c r="E26" s="751"/>
      <c r="F26" s="751"/>
      <c r="G26" s="751"/>
      <c r="H26" s="751"/>
      <c r="I26" s="751"/>
      <c r="J26" s="751"/>
    </row>
    <row r="28" spans="1:17">
      <c r="A28" s="751"/>
      <c r="B28" s="751"/>
      <c r="C28" s="751"/>
      <c r="D28" s="751"/>
      <c r="E28" s="751"/>
      <c r="F28" s="751"/>
      <c r="G28" s="751"/>
      <c r="H28" s="751"/>
      <c r="I28" s="751"/>
      <c r="J28" s="751"/>
    </row>
    <row r="34" ht="15.75" customHeight="1"/>
    <row r="35" ht="12.75" customHeight="1"/>
    <row r="36" ht="12.75" customHeight="1"/>
  </sheetData>
  <mergeCells count="14">
    <mergeCell ref="E1:I1"/>
    <mergeCell ref="A2:J2"/>
    <mergeCell ref="A3:J3"/>
    <mergeCell ref="A5:J5"/>
    <mergeCell ref="A8:B8"/>
    <mergeCell ref="H8:J8"/>
    <mergeCell ref="A26:J26"/>
    <mergeCell ref="A28:J28"/>
    <mergeCell ref="A9:A10"/>
    <mergeCell ref="B9:B10"/>
    <mergeCell ref="C9:F9"/>
    <mergeCell ref="G9:J9"/>
    <mergeCell ref="H20:J20"/>
    <mergeCell ref="H21:J21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opLeftCell="A3" zoomScaleSheetLayoutView="90" workbookViewId="0">
      <selection activeCell="O29" sqref="O29"/>
    </sheetView>
  </sheetViews>
  <sheetFormatPr defaultColWidth="9.109375" defaultRowHeight="13.2"/>
  <cols>
    <col min="1" max="1" width="7.44140625" style="16" customWidth="1"/>
    <col min="2" max="2" width="17.109375" style="16" customWidth="1"/>
    <col min="3" max="3" width="11" style="16" customWidth="1"/>
    <col min="4" max="4" width="10" style="16" customWidth="1"/>
    <col min="5" max="5" width="13.109375" style="16" customWidth="1"/>
    <col min="6" max="6" width="14.33203125" style="16" customWidth="1"/>
    <col min="7" max="7" width="13.33203125" style="16" customWidth="1"/>
    <col min="8" max="8" width="14.6640625" style="16" customWidth="1"/>
    <col min="9" max="9" width="16.6640625" style="16" customWidth="1"/>
    <col min="10" max="10" width="19.33203125" style="16" customWidth="1"/>
    <col min="11" max="16384" width="9.109375" style="16"/>
  </cols>
  <sheetData>
    <row r="1" spans="1:16" customFormat="1">
      <c r="E1" s="673"/>
      <c r="F1" s="673"/>
      <c r="G1" s="673"/>
      <c r="H1" s="673"/>
      <c r="I1" s="673"/>
      <c r="J1" s="145" t="s">
        <v>373</v>
      </c>
    </row>
    <row r="2" spans="1:16" customFormat="1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6" customFormat="1" ht="21">
      <c r="A3" s="670" t="s">
        <v>654</v>
      </c>
      <c r="B3" s="670"/>
      <c r="C3" s="670"/>
      <c r="D3" s="670"/>
      <c r="E3" s="670"/>
      <c r="F3" s="670"/>
      <c r="G3" s="670"/>
      <c r="H3" s="670"/>
      <c r="I3" s="670"/>
      <c r="J3" s="670"/>
    </row>
    <row r="4" spans="1:16" customFormat="1" ht="14.25" customHeight="1"/>
    <row r="5" spans="1:16" ht="31.5" customHeight="1">
      <c r="A5" s="744" t="s">
        <v>670</v>
      </c>
      <c r="B5" s="744"/>
      <c r="C5" s="744"/>
      <c r="D5" s="744"/>
      <c r="E5" s="744"/>
      <c r="F5" s="744"/>
      <c r="G5" s="744"/>
      <c r="H5" s="744"/>
      <c r="I5" s="744"/>
      <c r="J5" s="744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672" t="s">
        <v>857</v>
      </c>
      <c r="B8" s="672"/>
      <c r="C8" s="31"/>
      <c r="H8" s="734" t="s">
        <v>851</v>
      </c>
      <c r="I8" s="734"/>
      <c r="J8" s="734"/>
    </row>
    <row r="9" spans="1:16">
      <c r="A9" s="654" t="s">
        <v>2</v>
      </c>
      <c r="B9" s="654" t="s">
        <v>3</v>
      </c>
      <c r="C9" s="636" t="s">
        <v>668</v>
      </c>
      <c r="D9" s="677"/>
      <c r="E9" s="677"/>
      <c r="F9" s="637"/>
      <c r="G9" s="636" t="s">
        <v>98</v>
      </c>
      <c r="H9" s="677"/>
      <c r="I9" s="677"/>
      <c r="J9" s="637"/>
      <c r="O9" s="19"/>
      <c r="P9" s="21"/>
    </row>
    <row r="10" spans="1:16" ht="53.25" customHeight="1">
      <c r="A10" s="654"/>
      <c r="B10" s="654"/>
      <c r="C10" s="5" t="s">
        <v>183</v>
      </c>
      <c r="D10" s="5" t="s">
        <v>13</v>
      </c>
      <c r="E10" s="268" t="s">
        <v>375</v>
      </c>
      <c r="F10" s="7" t="s">
        <v>201</v>
      </c>
      <c r="G10" s="5" t="s">
        <v>183</v>
      </c>
      <c r="H10" s="25" t="s">
        <v>14</v>
      </c>
      <c r="I10" s="110" t="s">
        <v>108</v>
      </c>
      <c r="J10" s="5" t="s">
        <v>202</v>
      </c>
    </row>
    <row r="11" spans="1:1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7">
        <v>8</v>
      </c>
      <c r="I11" s="5">
        <v>9</v>
      </c>
      <c r="J11" s="5">
        <v>10</v>
      </c>
    </row>
    <row r="12" spans="1:16">
      <c r="A12" s="18">
        <v>1</v>
      </c>
      <c r="B12" s="19" t="s">
        <v>815</v>
      </c>
      <c r="C12" s="752" t="s">
        <v>826</v>
      </c>
      <c r="D12" s="753"/>
      <c r="E12" s="753"/>
      <c r="F12" s="753"/>
      <c r="G12" s="753"/>
      <c r="H12" s="753"/>
      <c r="I12" s="753"/>
      <c r="J12" s="754"/>
    </row>
    <row r="13" spans="1:16">
      <c r="A13" s="18">
        <v>2</v>
      </c>
      <c r="B13" s="19" t="s">
        <v>816</v>
      </c>
      <c r="C13" s="755"/>
      <c r="D13" s="756"/>
      <c r="E13" s="756"/>
      <c r="F13" s="756"/>
      <c r="G13" s="756"/>
      <c r="H13" s="756"/>
      <c r="I13" s="756"/>
      <c r="J13" s="757"/>
    </row>
    <row r="14" spans="1:16">
      <c r="A14" s="18">
        <v>3</v>
      </c>
      <c r="B14" s="19" t="s">
        <v>817</v>
      </c>
      <c r="C14" s="755"/>
      <c r="D14" s="756"/>
      <c r="E14" s="756"/>
      <c r="F14" s="756"/>
      <c r="G14" s="756"/>
      <c r="H14" s="756"/>
      <c r="I14" s="756"/>
      <c r="J14" s="757"/>
    </row>
    <row r="15" spans="1:16">
      <c r="A15" s="18">
        <v>4</v>
      </c>
      <c r="B15" s="19" t="s">
        <v>818</v>
      </c>
      <c r="C15" s="755"/>
      <c r="D15" s="756"/>
      <c r="E15" s="756"/>
      <c r="F15" s="756"/>
      <c r="G15" s="756"/>
      <c r="H15" s="756"/>
      <c r="I15" s="756"/>
      <c r="J15" s="757"/>
    </row>
    <row r="16" spans="1:16">
      <c r="A16" s="18">
        <v>5</v>
      </c>
      <c r="B16" s="19" t="s">
        <v>819</v>
      </c>
      <c r="C16" s="755"/>
      <c r="D16" s="756"/>
      <c r="E16" s="756"/>
      <c r="F16" s="756"/>
      <c r="G16" s="756"/>
      <c r="H16" s="756"/>
      <c r="I16" s="756"/>
      <c r="J16" s="757"/>
    </row>
    <row r="17" spans="1:10">
      <c r="A17" s="18">
        <v>6</v>
      </c>
      <c r="B17" s="19" t="s">
        <v>820</v>
      </c>
      <c r="C17" s="755"/>
      <c r="D17" s="756"/>
      <c r="E17" s="756"/>
      <c r="F17" s="756"/>
      <c r="G17" s="756"/>
      <c r="H17" s="756"/>
      <c r="I17" s="756"/>
      <c r="J17" s="757"/>
    </row>
    <row r="18" spans="1:10">
      <c r="A18" s="18">
        <v>7</v>
      </c>
      <c r="B18" s="19" t="s">
        <v>821</v>
      </c>
      <c r="C18" s="755"/>
      <c r="D18" s="756"/>
      <c r="E18" s="756"/>
      <c r="F18" s="756"/>
      <c r="G18" s="756"/>
      <c r="H18" s="756"/>
      <c r="I18" s="756"/>
      <c r="J18" s="757"/>
    </row>
    <row r="19" spans="1:10">
      <c r="A19" s="18">
        <v>8</v>
      </c>
      <c r="B19" s="19" t="s">
        <v>822</v>
      </c>
      <c r="C19" s="755"/>
      <c r="D19" s="756"/>
      <c r="E19" s="756"/>
      <c r="F19" s="756"/>
      <c r="G19" s="756"/>
      <c r="H19" s="756"/>
      <c r="I19" s="756"/>
      <c r="J19" s="757"/>
    </row>
    <row r="20" spans="1:10">
      <c r="A20" s="18">
        <v>9</v>
      </c>
      <c r="B20" s="19" t="s">
        <v>823</v>
      </c>
      <c r="C20" s="755"/>
      <c r="D20" s="756"/>
      <c r="E20" s="756"/>
      <c r="F20" s="756"/>
      <c r="G20" s="756"/>
      <c r="H20" s="756"/>
      <c r="I20" s="756"/>
      <c r="J20" s="757"/>
    </row>
    <row r="21" spans="1:10">
      <c r="A21" s="18">
        <v>10</v>
      </c>
      <c r="B21" s="19" t="s">
        <v>824</v>
      </c>
      <c r="C21" s="755"/>
      <c r="D21" s="756"/>
      <c r="E21" s="756"/>
      <c r="F21" s="756"/>
      <c r="G21" s="756"/>
      <c r="H21" s="756"/>
      <c r="I21" s="756"/>
      <c r="J21" s="757"/>
    </row>
    <row r="22" spans="1:10">
      <c r="A22" s="18">
        <v>11</v>
      </c>
      <c r="B22" s="19" t="s">
        <v>825</v>
      </c>
      <c r="C22" s="755"/>
      <c r="D22" s="756"/>
      <c r="E22" s="756"/>
      <c r="F22" s="756"/>
      <c r="G22" s="756"/>
      <c r="H22" s="756"/>
      <c r="I22" s="756"/>
      <c r="J22" s="757"/>
    </row>
    <row r="23" spans="1:10">
      <c r="A23" s="3" t="s">
        <v>15</v>
      </c>
      <c r="B23" s="29"/>
      <c r="C23" s="758"/>
      <c r="D23" s="759"/>
      <c r="E23" s="759"/>
      <c r="F23" s="759"/>
      <c r="G23" s="759"/>
      <c r="H23" s="759"/>
      <c r="I23" s="759"/>
      <c r="J23" s="760"/>
    </row>
    <row r="24" spans="1:10">
      <c r="A24" s="12"/>
      <c r="B24" s="30"/>
      <c r="C24" s="30"/>
      <c r="D24" s="21"/>
      <c r="E24" s="21"/>
      <c r="F24" s="21"/>
      <c r="G24" s="21"/>
      <c r="H24" s="21"/>
      <c r="I24" s="21"/>
      <c r="J24" s="21"/>
    </row>
    <row r="25" spans="1:10" s="478" customFormat="1">
      <c r="A25" s="12"/>
      <c r="B25" s="30"/>
      <c r="C25" s="30"/>
      <c r="D25" s="21"/>
      <c r="E25" s="21"/>
      <c r="F25" s="21"/>
      <c r="G25" s="21"/>
      <c r="H25" s="21"/>
      <c r="I25" s="21"/>
      <c r="J25" s="21"/>
    </row>
    <row r="26" spans="1:10" s="478" customFormat="1">
      <c r="A26" s="12"/>
      <c r="B26" s="30"/>
      <c r="C26" s="30"/>
      <c r="D26" s="21"/>
      <c r="E26" s="21"/>
      <c r="F26" s="21"/>
      <c r="G26" s="21"/>
      <c r="H26" s="21"/>
      <c r="I26" s="21"/>
      <c r="J26" s="21"/>
    </row>
    <row r="27" spans="1:10">
      <c r="A27" s="12"/>
      <c r="B27" s="30"/>
      <c r="C27" s="30"/>
      <c r="D27" s="21"/>
      <c r="E27" s="21"/>
      <c r="F27" s="21"/>
      <c r="G27" s="21"/>
      <c r="H27" s="21"/>
      <c r="I27" s="21"/>
      <c r="J27" s="21"/>
    </row>
    <row r="28" spans="1:10">
      <c r="A28" s="12"/>
      <c r="B28" s="30"/>
      <c r="C28" s="30"/>
      <c r="D28" s="21"/>
      <c r="E28" s="21"/>
      <c r="F28" s="21"/>
      <c r="G28" s="21"/>
      <c r="H28" s="21"/>
      <c r="I28" s="21"/>
      <c r="J28" s="21"/>
    </row>
    <row r="29" spans="1:10" ht="15.75" customHeight="1">
      <c r="A29" s="15" t="s">
        <v>11</v>
      </c>
      <c r="B29" s="15"/>
      <c r="C29" s="15"/>
      <c r="D29" s="15"/>
      <c r="E29" s="15"/>
      <c r="F29" s="15"/>
      <c r="G29" s="15"/>
      <c r="I29" s="750"/>
      <c r="J29" s="750"/>
    </row>
    <row r="30" spans="1:10" ht="12.75" customHeight="1">
      <c r="A30" s="552"/>
      <c r="B30" s="552"/>
      <c r="C30" s="552"/>
      <c r="D30" s="552"/>
      <c r="E30" s="552"/>
      <c r="F30" s="552"/>
      <c r="G30" s="552"/>
      <c r="H30" s="750" t="s">
        <v>858</v>
      </c>
      <c r="I30" s="750"/>
      <c r="J30" s="750"/>
    </row>
    <row r="31" spans="1:10" ht="12.75" customHeight="1">
      <c r="A31" s="552"/>
      <c r="B31" s="552"/>
      <c r="C31" s="552"/>
      <c r="D31" s="552"/>
      <c r="E31" s="552"/>
      <c r="F31" s="552"/>
      <c r="G31" s="552"/>
      <c r="H31" s="750" t="s">
        <v>859</v>
      </c>
      <c r="I31" s="750"/>
      <c r="J31" s="750"/>
    </row>
    <row r="32" spans="1:10">
      <c r="A32" s="15"/>
      <c r="B32" s="15"/>
      <c r="C32" s="15"/>
      <c r="D32" s="553"/>
      <c r="E32" s="15"/>
      <c r="F32" s="553"/>
      <c r="G32" s="553"/>
      <c r="H32" s="35"/>
      <c r="I32" s="35"/>
      <c r="J32" s="35"/>
    </row>
    <row r="36" spans="1:10">
      <c r="A36" s="751"/>
      <c r="B36" s="751"/>
      <c r="C36" s="751"/>
      <c r="D36" s="751"/>
      <c r="E36" s="751"/>
      <c r="F36" s="751"/>
      <c r="G36" s="751"/>
      <c r="H36" s="751"/>
      <c r="I36" s="751"/>
      <c r="J36" s="751"/>
    </row>
    <row r="38" spans="1:10">
      <c r="A38" s="751"/>
      <c r="B38" s="751"/>
      <c r="C38" s="751"/>
      <c r="D38" s="751"/>
      <c r="E38" s="751"/>
      <c r="F38" s="751"/>
      <c r="G38" s="751"/>
      <c r="H38" s="751"/>
      <c r="I38" s="751"/>
      <c r="J38" s="751"/>
    </row>
  </sheetData>
  <mergeCells count="16">
    <mergeCell ref="A36:J36"/>
    <mergeCell ref="A38:J38"/>
    <mergeCell ref="A9:A10"/>
    <mergeCell ref="B9:B10"/>
    <mergeCell ref="C9:F9"/>
    <mergeCell ref="G9:J9"/>
    <mergeCell ref="I29:J29"/>
    <mergeCell ref="H30:J30"/>
    <mergeCell ref="H31:J31"/>
    <mergeCell ref="C12:J23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opLeftCell="A5" zoomScaleSheetLayoutView="78" workbookViewId="0">
      <selection activeCell="O29" sqref="O29"/>
    </sheetView>
  </sheetViews>
  <sheetFormatPr defaultColWidth="9.109375" defaultRowHeight="13.2"/>
  <cols>
    <col min="1" max="1" width="7.44140625" style="16" customWidth="1"/>
    <col min="2" max="2" width="17.109375" style="16" customWidth="1"/>
    <col min="3" max="3" width="11" style="16" customWidth="1"/>
    <col min="4" max="4" width="10" style="16" customWidth="1"/>
    <col min="5" max="5" width="13.109375" style="16" customWidth="1"/>
    <col min="6" max="6" width="14.33203125" style="16" customWidth="1"/>
    <col min="7" max="7" width="13.33203125" style="16" customWidth="1"/>
    <col min="8" max="8" width="14.6640625" style="16" customWidth="1"/>
    <col min="9" max="9" width="16.6640625" style="16" customWidth="1"/>
    <col min="10" max="10" width="19.33203125" style="16" customWidth="1"/>
    <col min="11" max="16384" width="9.109375" style="16"/>
  </cols>
  <sheetData>
    <row r="1" spans="1:16" customFormat="1">
      <c r="E1" s="673"/>
      <c r="F1" s="673"/>
      <c r="G1" s="673"/>
      <c r="H1" s="673"/>
      <c r="I1" s="673"/>
      <c r="J1" s="145" t="s">
        <v>444</v>
      </c>
    </row>
    <row r="2" spans="1:16" customFormat="1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6" customFormat="1" ht="21">
      <c r="A3" s="670" t="s">
        <v>654</v>
      </c>
      <c r="B3" s="670"/>
      <c r="C3" s="670"/>
      <c r="D3" s="670"/>
      <c r="E3" s="670"/>
      <c r="F3" s="670"/>
      <c r="G3" s="670"/>
      <c r="H3" s="670"/>
      <c r="I3" s="670"/>
      <c r="J3" s="670"/>
    </row>
    <row r="4" spans="1:16" customFormat="1" ht="14.25" customHeight="1"/>
    <row r="5" spans="1:16" ht="31.5" customHeight="1">
      <c r="A5" s="744" t="s">
        <v>671</v>
      </c>
      <c r="B5" s="744"/>
      <c r="C5" s="744"/>
      <c r="D5" s="744"/>
      <c r="E5" s="744"/>
      <c r="F5" s="744"/>
      <c r="G5" s="744"/>
      <c r="H5" s="744"/>
      <c r="I5" s="744"/>
      <c r="J5" s="744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672" t="s">
        <v>857</v>
      </c>
      <c r="B8" s="672"/>
      <c r="C8" s="31"/>
      <c r="H8" s="734" t="s">
        <v>851</v>
      </c>
      <c r="I8" s="734"/>
      <c r="J8" s="734"/>
    </row>
    <row r="9" spans="1:16">
      <c r="A9" s="654" t="s">
        <v>2</v>
      </c>
      <c r="B9" s="654" t="s">
        <v>3</v>
      </c>
      <c r="C9" s="636" t="s">
        <v>668</v>
      </c>
      <c r="D9" s="677"/>
      <c r="E9" s="677"/>
      <c r="F9" s="637"/>
      <c r="G9" s="636" t="s">
        <v>98</v>
      </c>
      <c r="H9" s="677"/>
      <c r="I9" s="677"/>
      <c r="J9" s="637"/>
      <c r="O9" s="19"/>
      <c r="P9" s="21"/>
    </row>
    <row r="10" spans="1:16" ht="53.25" customHeight="1">
      <c r="A10" s="654"/>
      <c r="B10" s="654"/>
      <c r="C10" s="5" t="s">
        <v>183</v>
      </c>
      <c r="D10" s="5" t="s">
        <v>13</v>
      </c>
      <c r="E10" s="268" t="s">
        <v>376</v>
      </c>
      <c r="F10" s="7" t="s">
        <v>201</v>
      </c>
      <c r="G10" s="5" t="s">
        <v>183</v>
      </c>
      <c r="H10" s="25" t="s">
        <v>14</v>
      </c>
      <c r="I10" s="110" t="s">
        <v>108</v>
      </c>
      <c r="J10" s="5" t="s">
        <v>202</v>
      </c>
    </row>
    <row r="11" spans="1:1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7">
        <v>8</v>
      </c>
      <c r="I11" s="5">
        <v>9</v>
      </c>
      <c r="J11" s="5">
        <v>10</v>
      </c>
    </row>
    <row r="12" spans="1:16">
      <c r="A12" s="18">
        <v>1</v>
      </c>
      <c r="B12" s="19" t="s">
        <v>815</v>
      </c>
      <c r="C12" s="752" t="s">
        <v>826</v>
      </c>
      <c r="D12" s="753"/>
      <c r="E12" s="753"/>
      <c r="F12" s="753"/>
      <c r="G12" s="753"/>
      <c r="H12" s="753"/>
      <c r="I12" s="753"/>
      <c r="J12" s="754"/>
    </row>
    <row r="13" spans="1:16">
      <c r="A13" s="18">
        <v>2</v>
      </c>
      <c r="B13" s="19" t="s">
        <v>816</v>
      </c>
      <c r="C13" s="755"/>
      <c r="D13" s="756"/>
      <c r="E13" s="756"/>
      <c r="F13" s="756"/>
      <c r="G13" s="756"/>
      <c r="H13" s="756"/>
      <c r="I13" s="756"/>
      <c r="J13" s="757"/>
    </row>
    <row r="14" spans="1:16">
      <c r="A14" s="18">
        <v>3</v>
      </c>
      <c r="B14" s="19" t="s">
        <v>817</v>
      </c>
      <c r="C14" s="755"/>
      <c r="D14" s="756"/>
      <c r="E14" s="756"/>
      <c r="F14" s="756"/>
      <c r="G14" s="756"/>
      <c r="H14" s="756"/>
      <c r="I14" s="756"/>
      <c r="J14" s="757"/>
    </row>
    <row r="15" spans="1:16">
      <c r="A15" s="18">
        <v>4</v>
      </c>
      <c r="B15" s="19" t="s">
        <v>818</v>
      </c>
      <c r="C15" s="755"/>
      <c r="D15" s="756"/>
      <c r="E15" s="756"/>
      <c r="F15" s="756"/>
      <c r="G15" s="756"/>
      <c r="H15" s="756"/>
      <c r="I15" s="756"/>
      <c r="J15" s="757"/>
    </row>
    <row r="16" spans="1:16">
      <c r="A16" s="18">
        <v>5</v>
      </c>
      <c r="B16" s="19" t="s">
        <v>819</v>
      </c>
      <c r="C16" s="755"/>
      <c r="D16" s="756"/>
      <c r="E16" s="756"/>
      <c r="F16" s="756"/>
      <c r="G16" s="756"/>
      <c r="H16" s="756"/>
      <c r="I16" s="756"/>
      <c r="J16" s="757"/>
    </row>
    <row r="17" spans="1:10">
      <c r="A17" s="18">
        <v>6</v>
      </c>
      <c r="B17" s="19" t="s">
        <v>820</v>
      </c>
      <c r="C17" s="755"/>
      <c r="D17" s="756"/>
      <c r="E17" s="756"/>
      <c r="F17" s="756"/>
      <c r="G17" s="756"/>
      <c r="H17" s="756"/>
      <c r="I17" s="756"/>
      <c r="J17" s="757"/>
    </row>
    <row r="18" spans="1:10">
      <c r="A18" s="18">
        <v>7</v>
      </c>
      <c r="B18" s="19" t="s">
        <v>821</v>
      </c>
      <c r="C18" s="755"/>
      <c r="D18" s="756"/>
      <c r="E18" s="756"/>
      <c r="F18" s="756"/>
      <c r="G18" s="756"/>
      <c r="H18" s="756"/>
      <c r="I18" s="756"/>
      <c r="J18" s="757"/>
    </row>
    <row r="19" spans="1:10">
      <c r="A19" s="18">
        <v>8</v>
      </c>
      <c r="B19" s="19" t="s">
        <v>822</v>
      </c>
      <c r="C19" s="755"/>
      <c r="D19" s="756"/>
      <c r="E19" s="756"/>
      <c r="F19" s="756"/>
      <c r="G19" s="756"/>
      <c r="H19" s="756"/>
      <c r="I19" s="756"/>
      <c r="J19" s="757"/>
    </row>
    <row r="20" spans="1:10">
      <c r="A20" s="18">
        <v>9</v>
      </c>
      <c r="B20" s="19" t="s">
        <v>823</v>
      </c>
      <c r="C20" s="755"/>
      <c r="D20" s="756"/>
      <c r="E20" s="756"/>
      <c r="F20" s="756"/>
      <c r="G20" s="756"/>
      <c r="H20" s="756"/>
      <c r="I20" s="756"/>
      <c r="J20" s="757"/>
    </row>
    <row r="21" spans="1:10">
      <c r="A21" s="18">
        <v>10</v>
      </c>
      <c r="B21" s="19" t="s">
        <v>824</v>
      </c>
      <c r="C21" s="755"/>
      <c r="D21" s="756"/>
      <c r="E21" s="756"/>
      <c r="F21" s="756"/>
      <c r="G21" s="756"/>
      <c r="H21" s="756"/>
      <c r="I21" s="756"/>
      <c r="J21" s="757"/>
    </row>
    <row r="22" spans="1:10">
      <c r="A22" s="18">
        <v>11</v>
      </c>
      <c r="B22" s="19" t="s">
        <v>825</v>
      </c>
      <c r="C22" s="755"/>
      <c r="D22" s="756"/>
      <c r="E22" s="756"/>
      <c r="F22" s="756"/>
      <c r="G22" s="756"/>
      <c r="H22" s="756"/>
      <c r="I22" s="756"/>
      <c r="J22" s="757"/>
    </row>
    <row r="23" spans="1:10">
      <c r="A23" s="3" t="s">
        <v>15</v>
      </c>
      <c r="B23" s="29"/>
      <c r="C23" s="758"/>
      <c r="D23" s="759"/>
      <c r="E23" s="759"/>
      <c r="F23" s="759"/>
      <c r="G23" s="759"/>
      <c r="H23" s="759"/>
      <c r="I23" s="759"/>
      <c r="J23" s="760"/>
    </row>
    <row r="24" spans="1:10" s="478" customFormat="1">
      <c r="A24" s="12"/>
      <c r="B24" s="30"/>
      <c r="C24" s="21"/>
      <c r="D24" s="21"/>
      <c r="E24" s="21"/>
      <c r="F24" s="21"/>
      <c r="G24" s="21"/>
      <c r="H24" s="21"/>
      <c r="I24" s="21"/>
      <c r="J24" s="21"/>
    </row>
    <row r="25" spans="1:10">
      <c r="A25" s="12"/>
      <c r="B25" s="30"/>
      <c r="C25" s="30"/>
      <c r="D25" s="21"/>
      <c r="E25" s="21"/>
      <c r="F25" s="21"/>
      <c r="G25" s="21"/>
      <c r="H25" s="21"/>
      <c r="I25" s="21"/>
      <c r="J25" s="21"/>
    </row>
    <row r="26" spans="1:10" s="478" customFormat="1">
      <c r="A26" s="12"/>
      <c r="B26" s="30"/>
      <c r="C26" s="30"/>
      <c r="D26" s="21"/>
      <c r="E26" s="21"/>
      <c r="F26" s="21"/>
      <c r="G26" s="21"/>
      <c r="H26" s="21"/>
      <c r="I26" s="21"/>
      <c r="J26" s="21"/>
    </row>
    <row r="27" spans="1:10">
      <c r="A27" s="12"/>
      <c r="B27" s="30"/>
      <c r="C27" s="30"/>
      <c r="D27" s="21"/>
      <c r="E27" s="21"/>
      <c r="F27" s="21"/>
      <c r="G27" s="21"/>
      <c r="H27" s="21"/>
      <c r="I27" s="21"/>
      <c r="J27" s="21"/>
    </row>
    <row r="28" spans="1:10">
      <c r="A28" s="12"/>
      <c r="B28" s="30"/>
      <c r="C28" s="30"/>
      <c r="D28" s="21"/>
      <c r="E28" s="21"/>
      <c r="F28" s="21"/>
      <c r="G28" s="21"/>
      <c r="H28" s="21"/>
      <c r="I28" s="21"/>
      <c r="J28" s="21"/>
    </row>
    <row r="29" spans="1:10" ht="15.75" customHeight="1">
      <c r="A29" s="15" t="s">
        <v>11</v>
      </c>
      <c r="B29" s="15"/>
      <c r="C29" s="15"/>
      <c r="D29" s="15"/>
      <c r="E29" s="15"/>
      <c r="F29" s="15"/>
      <c r="G29" s="15"/>
      <c r="I29" s="552"/>
      <c r="J29" s="552"/>
    </row>
    <row r="30" spans="1:10" ht="12.75" customHeight="1">
      <c r="A30" s="552"/>
      <c r="B30" s="552"/>
      <c r="C30" s="552"/>
      <c r="D30" s="552"/>
      <c r="E30" s="552"/>
      <c r="F30" s="552"/>
      <c r="G30" s="552"/>
      <c r="H30" s="750" t="s">
        <v>858</v>
      </c>
      <c r="I30" s="750"/>
      <c r="J30" s="750"/>
    </row>
    <row r="31" spans="1:10" ht="12.75" customHeight="1">
      <c r="A31" s="552"/>
      <c r="B31" s="552"/>
      <c r="C31" s="552"/>
      <c r="D31" s="552"/>
      <c r="E31" s="552"/>
      <c r="F31" s="552"/>
      <c r="G31" s="552"/>
      <c r="H31" s="750" t="s">
        <v>859</v>
      </c>
      <c r="I31" s="750"/>
      <c r="J31" s="750"/>
    </row>
    <row r="32" spans="1:10">
      <c r="A32" s="15"/>
      <c r="B32" s="15"/>
      <c r="C32" s="15"/>
      <c r="D32" s="553"/>
      <c r="E32" s="15"/>
      <c r="F32" s="553"/>
      <c r="G32" s="553"/>
      <c r="H32" s="35"/>
      <c r="I32" s="35"/>
      <c r="J32" s="35"/>
    </row>
    <row r="36" spans="1:10">
      <c r="A36" s="751"/>
      <c r="B36" s="751"/>
      <c r="C36" s="751"/>
      <c r="D36" s="751"/>
      <c r="E36" s="751"/>
      <c r="F36" s="751"/>
      <c r="G36" s="751"/>
      <c r="H36" s="751"/>
      <c r="I36" s="751"/>
      <c r="J36" s="751"/>
    </row>
    <row r="38" spans="1:10">
      <c r="A38" s="751"/>
      <c r="B38" s="751"/>
      <c r="C38" s="751"/>
      <c r="D38" s="751"/>
      <c r="E38" s="751"/>
      <c r="F38" s="751"/>
      <c r="G38" s="751"/>
      <c r="H38" s="751"/>
      <c r="I38" s="751"/>
      <c r="J38" s="751"/>
    </row>
  </sheetData>
  <mergeCells count="15">
    <mergeCell ref="A36:J36"/>
    <mergeCell ref="A38:J38"/>
    <mergeCell ref="A9:A10"/>
    <mergeCell ref="B9:B10"/>
    <mergeCell ref="C9:F9"/>
    <mergeCell ref="G9:J9"/>
    <mergeCell ref="H30:J30"/>
    <mergeCell ref="H31:J31"/>
    <mergeCell ref="C12:J23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opLeftCell="A4" zoomScaleSheetLayoutView="90" workbookViewId="0">
      <selection activeCell="O29" sqref="O29"/>
    </sheetView>
  </sheetViews>
  <sheetFormatPr defaultColWidth="9.109375" defaultRowHeight="13.2"/>
  <cols>
    <col min="1" max="1" width="6.6640625" style="16" customWidth="1"/>
    <col min="2" max="2" width="16" style="16" bestFit="1" customWidth="1"/>
    <col min="3" max="3" width="12" style="16" customWidth="1"/>
    <col min="4" max="4" width="13" style="16" customWidth="1"/>
    <col min="5" max="5" width="10.109375" style="16" customWidth="1"/>
    <col min="6" max="6" width="13" style="16" customWidth="1"/>
    <col min="7" max="7" width="12" style="16" customWidth="1"/>
    <col min="8" max="8" width="12.44140625" style="16" customWidth="1"/>
    <col min="9" max="9" width="12.109375" style="16" customWidth="1"/>
    <col min="10" max="10" width="11.6640625" style="16" customWidth="1"/>
    <col min="11" max="11" width="12" style="16" customWidth="1"/>
    <col min="12" max="12" width="14.109375" style="16" customWidth="1"/>
    <col min="13" max="16384" width="9.109375" style="16"/>
  </cols>
  <sheetData>
    <row r="1" spans="1:18" customFormat="1" ht="15.6">
      <c r="D1" s="35"/>
      <c r="E1" s="35"/>
      <c r="F1" s="35"/>
      <c r="G1" s="35"/>
      <c r="H1" s="35"/>
      <c r="I1" s="35"/>
      <c r="J1" s="35"/>
      <c r="K1" s="35"/>
      <c r="L1" s="578" t="s">
        <v>59</v>
      </c>
      <c r="M1" s="578"/>
      <c r="N1" s="42"/>
      <c r="O1" s="42"/>
    </row>
    <row r="2" spans="1:18" customFormat="1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44"/>
      <c r="N2" s="44"/>
      <c r="O2" s="44"/>
    </row>
    <row r="3" spans="1:18" customFormat="1" ht="21">
      <c r="A3" s="670" t="s">
        <v>654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43"/>
      <c r="N3" s="43"/>
      <c r="O3" s="43"/>
    </row>
    <row r="4" spans="1:18" customFormat="1" ht="10.5" customHeight="1"/>
    <row r="5" spans="1:18" ht="19.5" customHeight="1">
      <c r="A5" s="744" t="s">
        <v>751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</row>
    <row r="6" spans="1:18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8">
      <c r="A7" s="672" t="s">
        <v>857</v>
      </c>
      <c r="B7" s="672"/>
      <c r="F7" s="761" t="s">
        <v>16</v>
      </c>
      <c r="G7" s="761"/>
      <c r="H7" s="761"/>
      <c r="I7" s="761"/>
      <c r="J7" s="761"/>
      <c r="K7" s="761"/>
      <c r="L7" s="761"/>
    </row>
    <row r="8" spans="1:18">
      <c r="A8" s="15"/>
      <c r="F8" s="17"/>
      <c r="G8" s="106"/>
      <c r="H8" s="106"/>
      <c r="I8" s="762" t="s">
        <v>856</v>
      </c>
      <c r="J8" s="762"/>
      <c r="K8" s="762"/>
      <c r="L8" s="762"/>
    </row>
    <row r="9" spans="1:18" s="15" customFormat="1">
      <c r="A9" s="654" t="s">
        <v>2</v>
      </c>
      <c r="B9" s="654" t="s">
        <v>3</v>
      </c>
      <c r="C9" s="666" t="s">
        <v>17</v>
      </c>
      <c r="D9" s="676"/>
      <c r="E9" s="676"/>
      <c r="F9" s="676"/>
      <c r="G9" s="676"/>
      <c r="H9" s="666" t="s">
        <v>38</v>
      </c>
      <c r="I9" s="676"/>
      <c r="J9" s="676"/>
      <c r="K9" s="676"/>
      <c r="L9" s="676"/>
      <c r="Q9" s="30"/>
      <c r="R9" s="30"/>
    </row>
    <row r="10" spans="1:18" s="15" customFormat="1" ht="77.400000000000006" customHeight="1">
      <c r="A10" s="654"/>
      <c r="B10" s="654"/>
      <c r="C10" s="5" t="s">
        <v>672</v>
      </c>
      <c r="D10" s="5" t="s">
        <v>673</v>
      </c>
      <c r="E10" s="5" t="s">
        <v>66</v>
      </c>
      <c r="F10" s="5" t="s">
        <v>67</v>
      </c>
      <c r="G10" s="330" t="s">
        <v>752</v>
      </c>
      <c r="H10" s="5" t="s">
        <v>672</v>
      </c>
      <c r="I10" s="5" t="s">
        <v>673</v>
      </c>
      <c r="J10" s="5" t="s">
        <v>66</v>
      </c>
      <c r="K10" s="5" t="s">
        <v>67</v>
      </c>
      <c r="L10" s="330" t="s">
        <v>753</v>
      </c>
    </row>
    <row r="11" spans="1:18" s="15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/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8">
      <c r="A12" s="18">
        <v>1</v>
      </c>
      <c r="B12" s="19" t="s">
        <v>815</v>
      </c>
      <c r="C12" s="367">
        <v>744.74</v>
      </c>
      <c r="D12" s="367">
        <v>204.18</v>
      </c>
      <c r="E12" s="367">
        <v>535.70000000000005</v>
      </c>
      <c r="F12" s="367">
        <v>714.65</v>
      </c>
      <c r="G12" s="367">
        <f>D12+E12-F12</f>
        <v>25.230000000000132</v>
      </c>
      <c r="H12" s="27">
        <v>0</v>
      </c>
      <c r="I12" s="27">
        <v>0</v>
      </c>
      <c r="J12" s="27">
        <v>0</v>
      </c>
      <c r="K12" s="27">
        <v>0</v>
      </c>
      <c r="L12" s="19">
        <v>0</v>
      </c>
      <c r="M12" s="370"/>
    </row>
    <row r="13" spans="1:18">
      <c r="A13" s="18">
        <v>2</v>
      </c>
      <c r="B13" s="19" t="s">
        <v>816</v>
      </c>
      <c r="C13" s="367">
        <v>101.32</v>
      </c>
      <c r="D13" s="367">
        <v>27.78</v>
      </c>
      <c r="E13" s="367">
        <v>72.88</v>
      </c>
      <c r="F13" s="367">
        <v>104.35</v>
      </c>
      <c r="G13" s="367">
        <f t="shared" ref="G13:G23" si="0">D13+E13-F13</f>
        <v>-3.6899999999999977</v>
      </c>
      <c r="H13" s="27">
        <v>0</v>
      </c>
      <c r="I13" s="27">
        <v>0</v>
      </c>
      <c r="J13" s="27">
        <v>0</v>
      </c>
      <c r="K13" s="27">
        <v>0</v>
      </c>
      <c r="L13" s="19">
        <v>0</v>
      </c>
      <c r="M13" s="370"/>
    </row>
    <row r="14" spans="1:18">
      <c r="A14" s="18">
        <v>3</v>
      </c>
      <c r="B14" s="19" t="s">
        <v>817</v>
      </c>
      <c r="C14" s="367">
        <v>167.24</v>
      </c>
      <c r="D14" s="367">
        <v>45.85</v>
      </c>
      <c r="E14" s="367">
        <v>120.29</v>
      </c>
      <c r="F14" s="367">
        <v>166.87</v>
      </c>
      <c r="G14" s="367">
        <f t="shared" si="0"/>
        <v>-0.72999999999998977</v>
      </c>
      <c r="H14" s="27">
        <v>0</v>
      </c>
      <c r="I14" s="27">
        <v>0</v>
      </c>
      <c r="J14" s="27">
        <v>0</v>
      </c>
      <c r="K14" s="27">
        <v>0</v>
      </c>
      <c r="L14" s="19">
        <v>0</v>
      </c>
      <c r="M14" s="370"/>
    </row>
    <row r="15" spans="1:18">
      <c r="A15" s="18">
        <v>4</v>
      </c>
      <c r="B15" s="19" t="s">
        <v>818</v>
      </c>
      <c r="C15" s="367">
        <v>47.39</v>
      </c>
      <c r="D15" s="367">
        <v>12.99</v>
      </c>
      <c r="E15" s="367">
        <v>34.090000000000003</v>
      </c>
      <c r="F15" s="367">
        <v>53.17</v>
      </c>
      <c r="G15" s="367">
        <f t="shared" si="0"/>
        <v>-6.0899999999999963</v>
      </c>
      <c r="H15" s="27">
        <v>0</v>
      </c>
      <c r="I15" s="27">
        <v>0</v>
      </c>
      <c r="J15" s="27">
        <v>0</v>
      </c>
      <c r="K15" s="27">
        <v>0</v>
      </c>
      <c r="L15" s="19">
        <v>0</v>
      </c>
      <c r="M15" s="370"/>
    </row>
    <row r="16" spans="1:18">
      <c r="A16" s="18">
        <v>5</v>
      </c>
      <c r="B16" s="19" t="s">
        <v>819</v>
      </c>
      <c r="C16" s="367">
        <v>174.57</v>
      </c>
      <c r="D16" s="367">
        <v>47.86</v>
      </c>
      <c r="E16" s="367">
        <v>125.56</v>
      </c>
      <c r="F16" s="367">
        <v>173.82</v>
      </c>
      <c r="G16" s="367">
        <f t="shared" si="0"/>
        <v>-0.39999999999997726</v>
      </c>
      <c r="H16" s="27">
        <v>0</v>
      </c>
      <c r="I16" s="27">
        <v>0</v>
      </c>
      <c r="J16" s="27">
        <v>0</v>
      </c>
      <c r="K16" s="27">
        <v>0</v>
      </c>
      <c r="L16" s="19">
        <v>0</v>
      </c>
      <c r="M16" s="370"/>
    </row>
    <row r="17" spans="1:15">
      <c r="A17" s="18">
        <v>6</v>
      </c>
      <c r="B17" s="19" t="s">
        <v>820</v>
      </c>
      <c r="C17" s="367">
        <v>445.35</v>
      </c>
      <c r="D17" s="367">
        <v>122.09</v>
      </c>
      <c r="E17" s="367">
        <v>320.33999999999997</v>
      </c>
      <c r="F17" s="367">
        <v>430.63</v>
      </c>
      <c r="G17" s="367">
        <f t="shared" si="0"/>
        <v>11.799999999999955</v>
      </c>
      <c r="H17" s="27">
        <v>0</v>
      </c>
      <c r="I17" s="27">
        <v>0</v>
      </c>
      <c r="J17" s="27">
        <v>0</v>
      </c>
      <c r="K17" s="27">
        <v>0</v>
      </c>
      <c r="L17" s="19">
        <v>0</v>
      </c>
      <c r="M17" s="370"/>
    </row>
    <row r="18" spans="1:15">
      <c r="A18" s="18">
        <v>7</v>
      </c>
      <c r="B18" s="19" t="s">
        <v>821</v>
      </c>
      <c r="C18" s="367">
        <v>182.01</v>
      </c>
      <c r="D18" s="367">
        <v>49.9</v>
      </c>
      <c r="E18" s="367">
        <v>130.91999999999999</v>
      </c>
      <c r="F18" s="367">
        <v>180.86</v>
      </c>
      <c r="G18" s="367">
        <f t="shared" si="0"/>
        <v>-4.0000000000020464E-2</v>
      </c>
      <c r="H18" s="27">
        <v>0</v>
      </c>
      <c r="I18" s="27">
        <v>0</v>
      </c>
      <c r="J18" s="27">
        <v>0</v>
      </c>
      <c r="K18" s="27">
        <v>0</v>
      </c>
      <c r="L18" s="19">
        <v>0</v>
      </c>
      <c r="M18" s="370"/>
    </row>
    <row r="19" spans="1:15">
      <c r="A19" s="18">
        <v>8</v>
      </c>
      <c r="B19" s="19" t="s">
        <v>822</v>
      </c>
      <c r="C19" s="367">
        <v>178.86</v>
      </c>
      <c r="D19" s="367">
        <v>49.04</v>
      </c>
      <c r="E19" s="367">
        <v>128.65</v>
      </c>
      <c r="F19" s="367">
        <v>177.91</v>
      </c>
      <c r="G19" s="367">
        <f t="shared" si="0"/>
        <v>-0.21999999999999886</v>
      </c>
      <c r="H19" s="27">
        <v>0</v>
      </c>
      <c r="I19" s="27">
        <v>0</v>
      </c>
      <c r="J19" s="27">
        <v>0</v>
      </c>
      <c r="K19" s="27">
        <v>0</v>
      </c>
      <c r="L19" s="19">
        <v>0</v>
      </c>
      <c r="M19" s="370"/>
    </row>
    <row r="20" spans="1:15">
      <c r="A20" s="18">
        <v>9</v>
      </c>
      <c r="B20" s="19" t="s">
        <v>823</v>
      </c>
      <c r="C20" s="367">
        <v>314.60000000000002</v>
      </c>
      <c r="D20" s="367">
        <v>86.24</v>
      </c>
      <c r="E20" s="367">
        <v>226.29</v>
      </c>
      <c r="F20" s="367">
        <v>306.61</v>
      </c>
      <c r="G20" s="367">
        <f t="shared" si="0"/>
        <v>5.9199999999999591</v>
      </c>
      <c r="H20" s="27">
        <v>0</v>
      </c>
      <c r="I20" s="27">
        <v>0</v>
      </c>
      <c r="J20" s="27">
        <v>0</v>
      </c>
      <c r="K20" s="27">
        <v>0</v>
      </c>
      <c r="L20" s="19">
        <v>0</v>
      </c>
      <c r="M20" s="370"/>
    </row>
    <row r="21" spans="1:15">
      <c r="A21" s="18">
        <v>10</v>
      </c>
      <c r="B21" s="19" t="s">
        <v>824</v>
      </c>
      <c r="C21" s="367">
        <v>105.47</v>
      </c>
      <c r="D21" s="367">
        <v>28.92</v>
      </c>
      <c r="E21" s="367">
        <v>75.86</v>
      </c>
      <c r="F21" s="367">
        <v>108.28</v>
      </c>
      <c r="G21" s="367">
        <f t="shared" si="0"/>
        <v>-3.5</v>
      </c>
      <c r="H21" s="27">
        <v>0</v>
      </c>
      <c r="I21" s="27">
        <v>0</v>
      </c>
      <c r="J21" s="27">
        <v>0</v>
      </c>
      <c r="K21" s="27">
        <v>0</v>
      </c>
      <c r="L21" s="19">
        <v>0</v>
      </c>
      <c r="M21" s="370"/>
    </row>
    <row r="22" spans="1:15">
      <c r="A22" s="18">
        <v>11</v>
      </c>
      <c r="B22" s="19" t="s">
        <v>825</v>
      </c>
      <c r="C22" s="367">
        <v>194.33</v>
      </c>
      <c r="D22" s="367">
        <v>53.28</v>
      </c>
      <c r="E22" s="367">
        <v>139.78</v>
      </c>
      <c r="F22" s="367">
        <v>157.56</v>
      </c>
      <c r="G22" s="367">
        <f t="shared" si="0"/>
        <v>35.5</v>
      </c>
      <c r="H22" s="27">
        <v>0</v>
      </c>
      <c r="I22" s="27">
        <v>0</v>
      </c>
      <c r="J22" s="27">
        <v>0</v>
      </c>
      <c r="K22" s="27">
        <v>0</v>
      </c>
      <c r="L22" s="19">
        <v>0</v>
      </c>
      <c r="M22" s="370"/>
    </row>
    <row r="23" spans="1:15" s="15" customFormat="1">
      <c r="A23" s="343" t="s">
        <v>15</v>
      </c>
      <c r="B23" s="29"/>
      <c r="C23" s="372">
        <f>SUM(C12:C22)</f>
        <v>2655.8799999999997</v>
      </c>
      <c r="D23" s="372">
        <f>SUM(D12:D22)</f>
        <v>728.12999999999988</v>
      </c>
      <c r="E23" s="372">
        <f>SUM(E12:E22)</f>
        <v>1910.36</v>
      </c>
      <c r="F23" s="372">
        <f>SUM(F12:F22)</f>
        <v>2574.71</v>
      </c>
      <c r="G23" s="367">
        <f t="shared" si="0"/>
        <v>63.779999999999745</v>
      </c>
      <c r="H23" s="27">
        <v>0</v>
      </c>
      <c r="I23" s="27">
        <v>0</v>
      </c>
      <c r="J23" s="27">
        <v>0</v>
      </c>
      <c r="K23" s="27">
        <v>0</v>
      </c>
      <c r="L23" s="19">
        <v>0</v>
      </c>
      <c r="M23" s="370"/>
      <c r="N23" s="368"/>
    </row>
    <row r="24" spans="1:15">
      <c r="A24" s="20" t="s">
        <v>754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370"/>
      <c r="O24" s="370"/>
    </row>
    <row r="25" spans="1:15" s="478" customForma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70"/>
      <c r="O25" s="370"/>
    </row>
    <row r="26" spans="1:15" s="478" customForma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370"/>
    </row>
    <row r="27" spans="1:15" ht="15.75" customHeight="1">
      <c r="A27" s="15" t="s">
        <v>18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5">
      <c r="A28" s="15"/>
      <c r="B28" s="15"/>
      <c r="C28" s="15"/>
      <c r="D28" s="368"/>
      <c r="E28" s="368"/>
      <c r="F28" s="15"/>
      <c r="J28" s="672"/>
      <c r="K28" s="672"/>
      <c r="L28" s="672"/>
    </row>
    <row r="29" spans="1:15">
      <c r="A29" s="15"/>
    </row>
    <row r="30" spans="1:15" ht="12.75" customHeight="1">
      <c r="I30" s="750" t="s">
        <v>858</v>
      </c>
      <c r="J30" s="750"/>
      <c r="K30" s="750"/>
      <c r="L30" s="750"/>
    </row>
    <row r="31" spans="1:15" ht="12.75" customHeight="1">
      <c r="D31" s="21"/>
      <c r="E31" s="21"/>
      <c r="I31" s="750" t="s">
        <v>859</v>
      </c>
      <c r="J31" s="750"/>
      <c r="K31" s="750"/>
      <c r="L31" s="750"/>
    </row>
    <row r="32" spans="1:15">
      <c r="D32" s="21"/>
      <c r="E32" s="21"/>
    </row>
  </sheetData>
  <mergeCells count="13">
    <mergeCell ref="A3:L3"/>
    <mergeCell ref="A2:L2"/>
    <mergeCell ref="A5:L5"/>
    <mergeCell ref="A7:B7"/>
    <mergeCell ref="J28:L28"/>
    <mergeCell ref="C9:G9"/>
    <mergeCell ref="H9:L9"/>
    <mergeCell ref="I8:L8"/>
    <mergeCell ref="I30:L30"/>
    <mergeCell ref="I31:L31"/>
    <mergeCell ref="F7:L7"/>
    <mergeCell ref="A9:A10"/>
    <mergeCell ref="B9:B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opLeftCell="A25" zoomScaleSheetLayoutView="120" workbookViewId="0">
      <selection activeCell="A3" sqref="A3:C66"/>
    </sheetView>
  </sheetViews>
  <sheetFormatPr defaultRowHeight="13.2"/>
  <cols>
    <col min="1" max="1" width="8.6640625" customWidth="1"/>
    <col min="2" max="2" width="11" customWidth="1"/>
    <col min="3" max="3" width="114.5546875" customWidth="1"/>
  </cols>
  <sheetData>
    <row r="1" spans="1:7" ht="12" customHeight="1">
      <c r="A1" s="629" t="s">
        <v>571</v>
      </c>
      <c r="B1" s="629"/>
      <c r="C1" s="629"/>
      <c r="D1" s="629"/>
      <c r="E1" s="311"/>
      <c r="F1" s="311"/>
      <c r="G1" s="311"/>
    </row>
    <row r="2" spans="1:7" ht="10.050000000000001" customHeight="1">
      <c r="A2" s="625" t="s">
        <v>70</v>
      </c>
      <c r="B2" s="625" t="s">
        <v>572</v>
      </c>
      <c r="C2" s="625" t="s">
        <v>573</v>
      </c>
      <c r="D2" s="626"/>
    </row>
    <row r="3" spans="1:7" ht="10.050000000000001" customHeight="1">
      <c r="A3" s="624">
        <v>1</v>
      </c>
      <c r="B3" s="627" t="s">
        <v>574</v>
      </c>
      <c r="C3" s="627" t="s">
        <v>790</v>
      </c>
      <c r="D3" s="626"/>
    </row>
    <row r="4" spans="1:7" ht="10.050000000000001" customHeight="1">
      <c r="A4" s="624">
        <v>2</v>
      </c>
      <c r="B4" s="627" t="s">
        <v>575</v>
      </c>
      <c r="C4" s="627" t="s">
        <v>791</v>
      </c>
      <c r="D4" s="626"/>
    </row>
    <row r="5" spans="1:7" ht="10.050000000000001" customHeight="1">
      <c r="A5" s="624">
        <v>3</v>
      </c>
      <c r="B5" s="627" t="s">
        <v>576</v>
      </c>
      <c r="C5" s="627" t="s">
        <v>792</v>
      </c>
      <c r="D5" s="626"/>
    </row>
    <row r="6" spans="1:7" ht="10.050000000000001" customHeight="1">
      <c r="A6" s="624">
        <v>4</v>
      </c>
      <c r="B6" s="627" t="s">
        <v>577</v>
      </c>
      <c r="C6" s="627" t="s">
        <v>793</v>
      </c>
      <c r="D6" s="626"/>
    </row>
    <row r="7" spans="1:7" ht="10.050000000000001" customHeight="1">
      <c r="A7" s="624">
        <v>5</v>
      </c>
      <c r="B7" s="627" t="s">
        <v>578</v>
      </c>
      <c r="C7" s="627" t="s">
        <v>794</v>
      </c>
      <c r="D7" s="626"/>
    </row>
    <row r="8" spans="1:7" ht="10.050000000000001" customHeight="1">
      <c r="A8" s="624">
        <v>6</v>
      </c>
      <c r="B8" s="627" t="s">
        <v>579</v>
      </c>
      <c r="C8" s="627" t="s">
        <v>795</v>
      </c>
      <c r="D8" s="626"/>
    </row>
    <row r="9" spans="1:7" ht="10.050000000000001" customHeight="1">
      <c r="A9" s="624">
        <v>7</v>
      </c>
      <c r="B9" s="627" t="s">
        <v>580</v>
      </c>
      <c r="C9" s="627" t="s">
        <v>796</v>
      </c>
      <c r="D9" s="626"/>
    </row>
    <row r="10" spans="1:7" ht="10.050000000000001" customHeight="1">
      <c r="A10" s="624">
        <v>8</v>
      </c>
      <c r="B10" s="627" t="s">
        <v>581</v>
      </c>
      <c r="C10" s="627" t="s">
        <v>797</v>
      </c>
      <c r="D10" s="626"/>
    </row>
    <row r="11" spans="1:7" ht="10.050000000000001" customHeight="1">
      <c r="A11" s="624">
        <v>9</v>
      </c>
      <c r="B11" s="627" t="s">
        <v>582</v>
      </c>
      <c r="C11" s="627" t="s">
        <v>583</v>
      </c>
      <c r="D11" s="626"/>
    </row>
    <row r="12" spans="1:7" ht="10.050000000000001" customHeight="1">
      <c r="A12" s="624">
        <v>10</v>
      </c>
      <c r="B12" s="627" t="s">
        <v>784</v>
      </c>
      <c r="C12" s="627" t="s">
        <v>785</v>
      </c>
      <c r="D12" s="626"/>
    </row>
    <row r="13" spans="1:7" ht="10.050000000000001" customHeight="1">
      <c r="A13" s="624">
        <v>11</v>
      </c>
      <c r="B13" s="627" t="s">
        <v>584</v>
      </c>
      <c r="C13" s="627" t="s">
        <v>798</v>
      </c>
      <c r="D13" s="626"/>
    </row>
    <row r="14" spans="1:7" ht="10.050000000000001" customHeight="1">
      <c r="A14" s="624">
        <v>12</v>
      </c>
      <c r="B14" s="627" t="s">
        <v>585</v>
      </c>
      <c r="C14" s="627" t="s">
        <v>799</v>
      </c>
      <c r="D14" s="626"/>
    </row>
    <row r="15" spans="1:7" ht="10.050000000000001" customHeight="1">
      <c r="A15" s="624">
        <v>13</v>
      </c>
      <c r="B15" s="627" t="s">
        <v>586</v>
      </c>
      <c r="C15" s="627" t="s">
        <v>800</v>
      </c>
      <c r="D15" s="626"/>
    </row>
    <row r="16" spans="1:7" ht="10.050000000000001" customHeight="1">
      <c r="A16" s="624">
        <v>14</v>
      </c>
      <c r="B16" s="627" t="s">
        <v>587</v>
      </c>
      <c r="C16" s="627" t="s">
        <v>801</v>
      </c>
      <c r="D16" s="626"/>
    </row>
    <row r="17" spans="1:4" ht="10.050000000000001" customHeight="1">
      <c r="A17" s="624">
        <v>15</v>
      </c>
      <c r="B17" s="627" t="s">
        <v>588</v>
      </c>
      <c r="C17" s="627" t="s">
        <v>789</v>
      </c>
      <c r="D17" s="626"/>
    </row>
    <row r="18" spans="1:4" ht="10.050000000000001" customHeight="1">
      <c r="A18" s="624">
        <v>16</v>
      </c>
      <c r="B18" s="627" t="s">
        <v>589</v>
      </c>
      <c r="C18" s="627" t="s">
        <v>802</v>
      </c>
      <c r="D18" s="626"/>
    </row>
    <row r="19" spans="1:4" ht="10.050000000000001" customHeight="1">
      <c r="A19" s="624">
        <v>17</v>
      </c>
      <c r="B19" s="627" t="s">
        <v>590</v>
      </c>
      <c r="C19" s="627" t="s">
        <v>803</v>
      </c>
      <c r="D19" s="626"/>
    </row>
    <row r="20" spans="1:4" ht="10.050000000000001" customHeight="1">
      <c r="A20" s="624">
        <v>18</v>
      </c>
      <c r="B20" s="627" t="s">
        <v>591</v>
      </c>
      <c r="C20" s="627" t="s">
        <v>804</v>
      </c>
      <c r="D20" s="626"/>
    </row>
    <row r="21" spans="1:4" ht="10.050000000000001" customHeight="1">
      <c r="A21" s="624">
        <v>19</v>
      </c>
      <c r="B21" s="627" t="s">
        <v>592</v>
      </c>
      <c r="C21" s="627" t="s">
        <v>805</v>
      </c>
      <c r="D21" s="626"/>
    </row>
    <row r="22" spans="1:4" ht="10.050000000000001" customHeight="1">
      <c r="A22" s="624">
        <v>20</v>
      </c>
      <c r="B22" s="627" t="s">
        <v>593</v>
      </c>
      <c r="C22" s="627" t="s">
        <v>806</v>
      </c>
      <c r="D22" s="626"/>
    </row>
    <row r="23" spans="1:4" ht="10.050000000000001" customHeight="1">
      <c r="A23" s="624">
        <v>21</v>
      </c>
      <c r="B23" s="627" t="s">
        <v>594</v>
      </c>
      <c r="C23" s="627" t="s">
        <v>807</v>
      </c>
      <c r="D23" s="626"/>
    </row>
    <row r="24" spans="1:4" ht="10.050000000000001" customHeight="1">
      <c r="A24" s="624">
        <v>22</v>
      </c>
      <c r="B24" s="627" t="s">
        <v>595</v>
      </c>
      <c r="C24" s="627" t="s">
        <v>596</v>
      </c>
      <c r="D24" s="626"/>
    </row>
    <row r="25" spans="1:4" ht="10.050000000000001" customHeight="1">
      <c r="A25" s="624">
        <v>23</v>
      </c>
      <c r="B25" s="627" t="s">
        <v>597</v>
      </c>
      <c r="C25" s="627" t="s">
        <v>598</v>
      </c>
      <c r="D25" s="626"/>
    </row>
    <row r="26" spans="1:4" ht="10.050000000000001" customHeight="1">
      <c r="A26" s="624">
        <v>24</v>
      </c>
      <c r="B26" s="627" t="s">
        <v>599</v>
      </c>
      <c r="C26" s="627" t="s">
        <v>808</v>
      </c>
      <c r="D26" s="626"/>
    </row>
    <row r="27" spans="1:4" ht="10.050000000000001" customHeight="1">
      <c r="A27" s="624">
        <v>25</v>
      </c>
      <c r="B27" s="627" t="s">
        <v>600</v>
      </c>
      <c r="C27" s="627" t="s">
        <v>809</v>
      </c>
      <c r="D27" s="626"/>
    </row>
    <row r="28" spans="1:4" ht="10.050000000000001" customHeight="1">
      <c r="A28" s="624">
        <v>26</v>
      </c>
      <c r="B28" s="627" t="s">
        <v>601</v>
      </c>
      <c r="C28" s="627" t="s">
        <v>810</v>
      </c>
      <c r="D28" s="626"/>
    </row>
    <row r="29" spans="1:4" ht="10.050000000000001" customHeight="1">
      <c r="A29" s="624">
        <v>27</v>
      </c>
      <c r="B29" s="627" t="s">
        <v>602</v>
      </c>
      <c r="C29" s="627" t="s">
        <v>603</v>
      </c>
      <c r="D29" s="626"/>
    </row>
    <row r="30" spans="1:4" ht="10.050000000000001" customHeight="1">
      <c r="A30" s="624">
        <v>28</v>
      </c>
      <c r="B30" s="627" t="s">
        <v>604</v>
      </c>
      <c r="C30" s="627" t="s">
        <v>605</v>
      </c>
      <c r="D30" s="626"/>
    </row>
    <row r="31" spans="1:4" ht="10.050000000000001" customHeight="1">
      <c r="A31" s="624">
        <v>29</v>
      </c>
      <c r="B31" s="627" t="s">
        <v>606</v>
      </c>
      <c r="C31" s="627" t="s">
        <v>607</v>
      </c>
      <c r="D31" s="626"/>
    </row>
    <row r="32" spans="1:4" ht="10.050000000000001" customHeight="1">
      <c r="A32" s="624">
        <v>30</v>
      </c>
      <c r="B32" s="627" t="s">
        <v>783</v>
      </c>
      <c r="C32" s="627" t="s">
        <v>782</v>
      </c>
      <c r="D32" s="626"/>
    </row>
    <row r="33" spans="1:4" ht="10.050000000000001" customHeight="1">
      <c r="A33" s="624">
        <v>31</v>
      </c>
      <c r="B33" s="627" t="s">
        <v>870</v>
      </c>
      <c r="C33" s="627" t="s">
        <v>871</v>
      </c>
      <c r="D33" s="626"/>
    </row>
    <row r="34" spans="1:4" ht="10.050000000000001" customHeight="1">
      <c r="A34" s="624">
        <v>32</v>
      </c>
      <c r="B34" s="627" t="s">
        <v>608</v>
      </c>
      <c r="C34" s="627" t="s">
        <v>609</v>
      </c>
      <c r="D34" s="626"/>
    </row>
    <row r="35" spans="1:4" ht="10.050000000000001" customHeight="1">
      <c r="A35" s="624">
        <v>33</v>
      </c>
      <c r="B35" s="627" t="s">
        <v>610</v>
      </c>
      <c r="C35" s="627" t="s">
        <v>609</v>
      </c>
      <c r="D35" s="626"/>
    </row>
    <row r="36" spans="1:4" ht="10.050000000000001" customHeight="1">
      <c r="A36" s="624">
        <v>34</v>
      </c>
      <c r="B36" s="627" t="s">
        <v>611</v>
      </c>
      <c r="C36" s="627" t="s">
        <v>612</v>
      </c>
      <c r="D36" s="626"/>
    </row>
    <row r="37" spans="1:4" ht="10.050000000000001" customHeight="1">
      <c r="A37" s="624">
        <v>35</v>
      </c>
      <c r="B37" s="627" t="s">
        <v>613</v>
      </c>
      <c r="C37" s="627" t="s">
        <v>614</v>
      </c>
      <c r="D37" s="626"/>
    </row>
    <row r="38" spans="1:4" ht="10.050000000000001" customHeight="1">
      <c r="A38" s="624">
        <v>36</v>
      </c>
      <c r="B38" s="627" t="s">
        <v>615</v>
      </c>
      <c r="C38" s="627" t="s">
        <v>616</v>
      </c>
      <c r="D38" s="626"/>
    </row>
    <row r="39" spans="1:4" ht="10.050000000000001" customHeight="1">
      <c r="A39" s="624">
        <v>37</v>
      </c>
      <c r="B39" s="627" t="s">
        <v>617</v>
      </c>
      <c r="C39" s="627" t="s">
        <v>618</v>
      </c>
      <c r="D39" s="626"/>
    </row>
    <row r="40" spans="1:4" ht="10.050000000000001" customHeight="1">
      <c r="A40" s="624">
        <v>38</v>
      </c>
      <c r="B40" s="627" t="s">
        <v>619</v>
      </c>
      <c r="C40" s="627" t="s">
        <v>620</v>
      </c>
      <c r="D40" s="626"/>
    </row>
    <row r="41" spans="1:4" ht="10.050000000000001" customHeight="1">
      <c r="A41" s="624">
        <v>39</v>
      </c>
      <c r="B41" s="627" t="s">
        <v>621</v>
      </c>
      <c r="C41" s="627" t="s">
        <v>622</v>
      </c>
      <c r="D41" s="626"/>
    </row>
    <row r="42" spans="1:4" ht="10.050000000000001" customHeight="1">
      <c r="A42" s="624">
        <v>40</v>
      </c>
      <c r="B42" s="627" t="s">
        <v>623</v>
      </c>
      <c r="C42" s="627" t="s">
        <v>624</v>
      </c>
      <c r="D42" s="626"/>
    </row>
    <row r="43" spans="1:4" ht="10.050000000000001" customHeight="1">
      <c r="A43" s="624">
        <v>41</v>
      </c>
      <c r="B43" s="627" t="s">
        <v>625</v>
      </c>
      <c r="C43" s="627" t="s">
        <v>811</v>
      </c>
      <c r="D43" s="626"/>
    </row>
    <row r="44" spans="1:4" ht="10.050000000000001" customHeight="1">
      <c r="A44" s="624">
        <v>42</v>
      </c>
      <c r="B44" s="627" t="s">
        <v>626</v>
      </c>
      <c r="C44" s="627" t="s">
        <v>627</v>
      </c>
      <c r="D44" s="626"/>
    </row>
    <row r="45" spans="1:4" ht="10.050000000000001" customHeight="1">
      <c r="A45" s="624">
        <v>43</v>
      </c>
      <c r="B45" s="627" t="s">
        <v>628</v>
      </c>
      <c r="C45" s="627" t="s">
        <v>629</v>
      </c>
      <c r="D45" s="626"/>
    </row>
    <row r="46" spans="1:4" ht="10.050000000000001" customHeight="1">
      <c r="A46" s="624">
        <v>44</v>
      </c>
      <c r="B46" s="627" t="s">
        <v>630</v>
      </c>
      <c r="C46" s="627" t="s">
        <v>631</v>
      </c>
      <c r="D46" s="626"/>
    </row>
    <row r="47" spans="1:4" ht="10.050000000000001" customHeight="1">
      <c r="A47" s="624">
        <v>45</v>
      </c>
      <c r="B47" s="627" t="s">
        <v>632</v>
      </c>
      <c r="C47" s="627" t="s">
        <v>633</v>
      </c>
      <c r="D47" s="626"/>
    </row>
    <row r="48" spans="1:4" ht="10.050000000000001" customHeight="1">
      <c r="A48" s="624">
        <v>46</v>
      </c>
      <c r="B48" s="627" t="s">
        <v>634</v>
      </c>
      <c r="C48" s="627" t="s">
        <v>635</v>
      </c>
      <c r="D48" s="626"/>
    </row>
    <row r="49" spans="1:4" ht="10.050000000000001" customHeight="1">
      <c r="A49" s="624">
        <v>47</v>
      </c>
      <c r="B49" s="627" t="s">
        <v>636</v>
      </c>
      <c r="C49" s="627" t="s">
        <v>812</v>
      </c>
      <c r="D49" s="626"/>
    </row>
    <row r="50" spans="1:4" ht="10.050000000000001" customHeight="1">
      <c r="A50" s="624">
        <v>48</v>
      </c>
      <c r="B50" s="627" t="s">
        <v>637</v>
      </c>
      <c r="C50" s="627" t="s">
        <v>813</v>
      </c>
      <c r="D50" s="626"/>
    </row>
    <row r="51" spans="1:4" ht="10.050000000000001" customHeight="1">
      <c r="A51" s="624">
        <v>49</v>
      </c>
      <c r="B51" s="627" t="s">
        <v>638</v>
      </c>
      <c r="C51" s="627" t="s">
        <v>639</v>
      </c>
      <c r="D51" s="626"/>
    </row>
    <row r="52" spans="1:4" ht="10.050000000000001" customHeight="1">
      <c r="A52" s="624">
        <v>50</v>
      </c>
      <c r="B52" s="627" t="s">
        <v>640</v>
      </c>
      <c r="C52" s="627" t="s">
        <v>641</v>
      </c>
      <c r="D52" s="626"/>
    </row>
    <row r="53" spans="1:4" ht="10.050000000000001" customHeight="1">
      <c r="A53" s="624">
        <v>51</v>
      </c>
      <c r="B53" s="627" t="s">
        <v>642</v>
      </c>
      <c r="C53" s="627" t="s">
        <v>872</v>
      </c>
      <c r="D53" s="626"/>
    </row>
    <row r="54" spans="1:4" ht="10.050000000000001" customHeight="1">
      <c r="A54" s="624">
        <v>52</v>
      </c>
      <c r="B54" s="627" t="s">
        <v>643</v>
      </c>
      <c r="C54" s="627" t="s">
        <v>873</v>
      </c>
      <c r="D54" s="626"/>
    </row>
    <row r="55" spans="1:4" ht="10.050000000000001" customHeight="1">
      <c r="A55" s="624">
        <v>53</v>
      </c>
      <c r="B55" s="627" t="s">
        <v>644</v>
      </c>
      <c r="C55" s="627" t="s">
        <v>874</v>
      </c>
      <c r="D55" s="626"/>
    </row>
    <row r="56" spans="1:4" ht="10.050000000000001" customHeight="1">
      <c r="A56" s="624">
        <v>54</v>
      </c>
      <c r="B56" s="627" t="s">
        <v>645</v>
      </c>
      <c r="C56" s="627" t="s">
        <v>875</v>
      </c>
      <c r="D56" s="626"/>
    </row>
    <row r="57" spans="1:4" ht="10.050000000000001" customHeight="1">
      <c r="A57" s="624">
        <v>55</v>
      </c>
      <c r="B57" s="627" t="s">
        <v>646</v>
      </c>
      <c r="C57" s="627" t="s">
        <v>876</v>
      </c>
      <c r="D57" s="626"/>
    </row>
    <row r="58" spans="1:4" ht="10.050000000000001" customHeight="1">
      <c r="A58" s="624">
        <v>56</v>
      </c>
      <c r="B58" s="627" t="s">
        <v>647</v>
      </c>
      <c r="C58" s="627" t="s">
        <v>877</v>
      </c>
      <c r="D58" s="626"/>
    </row>
    <row r="59" spans="1:4" ht="10.050000000000001" customHeight="1">
      <c r="A59" s="624">
        <v>57</v>
      </c>
      <c r="B59" s="627" t="s">
        <v>648</v>
      </c>
      <c r="C59" s="627" t="s">
        <v>878</v>
      </c>
      <c r="D59" s="626"/>
    </row>
    <row r="60" spans="1:4" ht="10.050000000000001" customHeight="1">
      <c r="A60" s="624">
        <v>58</v>
      </c>
      <c r="B60" s="627" t="s">
        <v>649</v>
      </c>
      <c r="C60" s="627" t="s">
        <v>879</v>
      </c>
      <c r="D60" s="626"/>
    </row>
    <row r="61" spans="1:4" ht="10.050000000000001" customHeight="1">
      <c r="A61" s="624">
        <v>59</v>
      </c>
      <c r="B61" s="627" t="s">
        <v>650</v>
      </c>
      <c r="C61" s="627" t="s">
        <v>880</v>
      </c>
      <c r="D61" s="626"/>
    </row>
    <row r="62" spans="1:4" ht="10.050000000000001" customHeight="1">
      <c r="A62" s="624">
        <v>60</v>
      </c>
      <c r="B62" s="627" t="s">
        <v>651</v>
      </c>
      <c r="C62" s="627" t="s">
        <v>881</v>
      </c>
      <c r="D62" s="626"/>
    </row>
    <row r="63" spans="1:4" ht="10.050000000000001" customHeight="1">
      <c r="A63" s="624">
        <v>61</v>
      </c>
      <c r="B63" s="627" t="s">
        <v>652</v>
      </c>
      <c r="C63" s="627" t="s">
        <v>882</v>
      </c>
      <c r="D63" s="626"/>
    </row>
    <row r="64" spans="1:4" ht="10.050000000000001" customHeight="1">
      <c r="A64" s="624">
        <v>62</v>
      </c>
      <c r="B64" s="627" t="s">
        <v>653</v>
      </c>
      <c r="C64" s="627" t="s">
        <v>883</v>
      </c>
      <c r="D64" s="626"/>
    </row>
    <row r="65" spans="1:4" ht="10.050000000000001" customHeight="1">
      <c r="A65" s="624">
        <v>63</v>
      </c>
      <c r="B65" s="628" t="s">
        <v>786</v>
      </c>
      <c r="C65" s="628" t="s">
        <v>787</v>
      </c>
      <c r="D65" s="626"/>
    </row>
    <row r="66" spans="1:4" ht="10.050000000000001" customHeight="1">
      <c r="A66" s="624">
        <v>64</v>
      </c>
      <c r="B66" s="628" t="s">
        <v>788</v>
      </c>
      <c r="C66" s="628" t="s">
        <v>789</v>
      </c>
      <c r="D66" s="626"/>
    </row>
  </sheetData>
  <mergeCells count="1">
    <mergeCell ref="A1:D1"/>
  </mergeCells>
  <printOptions horizontalCentered="1"/>
  <pageMargins left="0.70866141732283472" right="0.70866141732283472" top="0.23622047244094491" bottom="0" header="0.24" footer="0.16"/>
  <pageSetup paperSize="9" scale="9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opLeftCell="B6" zoomScaleSheetLayoutView="90" workbookViewId="0">
      <selection activeCell="O29" sqref="O29"/>
    </sheetView>
  </sheetViews>
  <sheetFormatPr defaultColWidth="9.109375" defaultRowHeight="13.2"/>
  <cols>
    <col min="1" max="1" width="6" style="16" customWidth="1"/>
    <col min="2" max="2" width="13.88671875" style="16" customWidth="1"/>
    <col min="3" max="3" width="10.5546875" style="16" customWidth="1"/>
    <col min="4" max="5" width="12.6640625" style="16" bestFit="1" customWidth="1"/>
    <col min="6" max="6" width="11.5546875" style="16" bestFit="1" customWidth="1"/>
    <col min="7" max="7" width="10.109375" style="16" bestFit="1" customWidth="1"/>
    <col min="8" max="8" width="12.44140625" style="16" customWidth="1"/>
    <col min="9" max="9" width="12.109375" style="16" customWidth="1"/>
    <col min="10" max="10" width="9" style="16" customWidth="1"/>
    <col min="11" max="11" width="12" style="16" customWidth="1"/>
    <col min="12" max="12" width="13.6640625" style="16" customWidth="1"/>
    <col min="13" max="13" width="9.109375" style="16" hidden="1" customWidth="1"/>
    <col min="14" max="16384" width="9.109375" style="16"/>
  </cols>
  <sheetData>
    <row r="1" spans="1:18" customFormat="1" ht="15.6">
      <c r="D1" s="35"/>
      <c r="E1" s="35"/>
      <c r="F1" s="35"/>
      <c r="G1" s="35"/>
      <c r="H1" s="35"/>
      <c r="I1" s="35"/>
      <c r="J1" s="35"/>
      <c r="K1" s="35"/>
      <c r="L1" s="763" t="s">
        <v>68</v>
      </c>
      <c r="M1" s="763"/>
      <c r="N1" s="42"/>
      <c r="O1" s="42"/>
    </row>
    <row r="2" spans="1:18" customFormat="1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44"/>
      <c r="N2" s="44"/>
      <c r="O2" s="44"/>
    </row>
    <row r="3" spans="1:18" customFormat="1" ht="21">
      <c r="A3" s="764" t="s">
        <v>654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43"/>
      <c r="N3" s="43"/>
      <c r="O3" s="43"/>
    </row>
    <row r="4" spans="1:18" customFormat="1" ht="10.5" customHeight="1"/>
    <row r="5" spans="1:18" ht="19.5" customHeight="1">
      <c r="A5" s="744" t="s">
        <v>757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</row>
    <row r="6" spans="1:18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8">
      <c r="A7" s="672" t="s">
        <v>857</v>
      </c>
      <c r="B7" s="672"/>
      <c r="F7" s="761" t="s">
        <v>16</v>
      </c>
      <c r="G7" s="761"/>
      <c r="H7" s="761"/>
      <c r="I7" s="761"/>
      <c r="J7" s="761"/>
      <c r="K7" s="761"/>
      <c r="L7" s="761"/>
    </row>
    <row r="8" spans="1:18">
      <c r="A8" s="15"/>
      <c r="F8" s="17"/>
      <c r="G8" s="106"/>
      <c r="H8" s="106"/>
      <c r="I8" s="762" t="s">
        <v>856</v>
      </c>
      <c r="J8" s="762"/>
      <c r="K8" s="762"/>
      <c r="L8" s="762"/>
    </row>
    <row r="9" spans="1:18" s="15" customFormat="1">
      <c r="A9" s="654" t="s">
        <v>2</v>
      </c>
      <c r="B9" s="654" t="s">
        <v>3</v>
      </c>
      <c r="C9" s="666" t="s">
        <v>17</v>
      </c>
      <c r="D9" s="676"/>
      <c r="E9" s="676"/>
      <c r="F9" s="676"/>
      <c r="G9" s="676"/>
      <c r="H9" s="666" t="s">
        <v>38</v>
      </c>
      <c r="I9" s="676"/>
      <c r="J9" s="676"/>
      <c r="K9" s="676"/>
      <c r="L9" s="676"/>
      <c r="Q9" s="30"/>
      <c r="R9" s="30"/>
    </row>
    <row r="10" spans="1:18" s="15" customFormat="1" ht="77.400000000000006" customHeight="1">
      <c r="A10" s="654"/>
      <c r="B10" s="654"/>
      <c r="C10" s="5" t="s">
        <v>672</v>
      </c>
      <c r="D10" s="5" t="s">
        <v>674</v>
      </c>
      <c r="E10" s="5" t="s">
        <v>66</v>
      </c>
      <c r="F10" s="5" t="s">
        <v>67</v>
      </c>
      <c r="G10" s="330" t="s">
        <v>755</v>
      </c>
      <c r="H10" s="5" t="s">
        <v>672</v>
      </c>
      <c r="I10" s="5" t="s">
        <v>674</v>
      </c>
      <c r="J10" s="5" t="s">
        <v>66</v>
      </c>
      <c r="K10" s="5" t="s">
        <v>67</v>
      </c>
      <c r="L10" s="330" t="s">
        <v>756</v>
      </c>
    </row>
    <row r="11" spans="1:18" s="15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O11" s="368"/>
    </row>
    <row r="12" spans="1:18">
      <c r="A12" s="18">
        <v>1</v>
      </c>
      <c r="B12" s="19" t="s">
        <v>815</v>
      </c>
      <c r="C12" s="367">
        <v>345.81</v>
      </c>
      <c r="D12" s="19">
        <v>3.3079999999999998</v>
      </c>
      <c r="E12" s="367">
        <v>353.08</v>
      </c>
      <c r="F12" s="367">
        <v>383.8</v>
      </c>
      <c r="G12" s="367">
        <f>D12+E12-F12</f>
        <v>-27.412000000000035</v>
      </c>
      <c r="H12" s="27">
        <v>0</v>
      </c>
      <c r="I12" s="27">
        <v>0</v>
      </c>
      <c r="J12" s="27">
        <v>0</v>
      </c>
      <c r="K12" s="27">
        <v>0</v>
      </c>
      <c r="L12" s="19">
        <v>0</v>
      </c>
      <c r="N12" s="370"/>
      <c r="O12" s="344"/>
    </row>
    <row r="13" spans="1:18">
      <c r="A13" s="18">
        <v>2</v>
      </c>
      <c r="B13" s="19" t="s">
        <v>816</v>
      </c>
      <c r="C13" s="367">
        <v>10.29</v>
      </c>
      <c r="D13" s="19"/>
      <c r="E13" s="367">
        <v>10.29</v>
      </c>
      <c r="F13" s="367">
        <v>19.600000000000001</v>
      </c>
      <c r="G13" s="367">
        <f t="shared" ref="G13:G23" si="0">D13+E13-F13</f>
        <v>-9.3100000000000023</v>
      </c>
      <c r="H13" s="27">
        <v>0</v>
      </c>
      <c r="I13" s="27">
        <v>0</v>
      </c>
      <c r="J13" s="27">
        <v>0</v>
      </c>
      <c r="K13" s="27">
        <v>0</v>
      </c>
      <c r="L13" s="19">
        <v>0</v>
      </c>
      <c r="N13" s="344"/>
      <c r="O13" s="344"/>
    </row>
    <row r="14" spans="1:18">
      <c r="A14" s="18">
        <v>3</v>
      </c>
      <c r="B14" s="19" t="s">
        <v>817</v>
      </c>
      <c r="C14" s="367">
        <v>118</v>
      </c>
      <c r="D14" s="19"/>
      <c r="E14" s="367">
        <v>118</v>
      </c>
      <c r="F14" s="367">
        <v>120.18</v>
      </c>
      <c r="G14" s="367">
        <f t="shared" si="0"/>
        <v>-2.1800000000000068</v>
      </c>
      <c r="H14" s="27">
        <v>0</v>
      </c>
      <c r="I14" s="27">
        <v>0</v>
      </c>
      <c r="J14" s="27">
        <v>0</v>
      </c>
      <c r="K14" s="27">
        <v>0</v>
      </c>
      <c r="L14" s="19">
        <v>0</v>
      </c>
      <c r="N14" s="344"/>
      <c r="O14" s="344"/>
    </row>
    <row r="15" spans="1:18">
      <c r="A15" s="18">
        <v>4</v>
      </c>
      <c r="B15" s="19" t="s">
        <v>818</v>
      </c>
      <c r="C15" s="367">
        <v>23.23</v>
      </c>
      <c r="D15" s="19"/>
      <c r="E15" s="367">
        <v>23.23</v>
      </c>
      <c r="F15" s="367">
        <v>31.65</v>
      </c>
      <c r="G15" s="367">
        <f t="shared" si="0"/>
        <v>-8.4199999999999982</v>
      </c>
      <c r="H15" s="27">
        <v>0</v>
      </c>
      <c r="I15" s="27">
        <v>0</v>
      </c>
      <c r="J15" s="27">
        <v>0</v>
      </c>
      <c r="K15" s="27">
        <v>0</v>
      </c>
      <c r="L15" s="19">
        <v>0</v>
      </c>
      <c r="N15" s="344"/>
      <c r="O15" s="344"/>
    </row>
    <row r="16" spans="1:18">
      <c r="A16" s="18">
        <v>5</v>
      </c>
      <c r="B16" s="19" t="s">
        <v>819</v>
      </c>
      <c r="C16" s="367">
        <v>100.45</v>
      </c>
      <c r="D16" s="19"/>
      <c r="E16" s="367">
        <v>100.45</v>
      </c>
      <c r="F16" s="367">
        <v>103.79</v>
      </c>
      <c r="G16" s="367">
        <f t="shared" si="0"/>
        <v>-3.3400000000000034</v>
      </c>
      <c r="H16" s="27">
        <v>0</v>
      </c>
      <c r="I16" s="27">
        <v>0</v>
      </c>
      <c r="J16" s="27">
        <v>0</v>
      </c>
      <c r="K16" s="27">
        <v>0</v>
      </c>
      <c r="L16" s="19">
        <v>0</v>
      </c>
      <c r="N16" s="344"/>
      <c r="O16" s="344"/>
    </row>
    <row r="17" spans="1:17">
      <c r="A17" s="18">
        <v>6</v>
      </c>
      <c r="B17" s="19" t="s">
        <v>820</v>
      </c>
      <c r="C17" s="367">
        <v>174.16</v>
      </c>
      <c r="D17" s="19"/>
      <c r="E17" s="367">
        <v>174.16</v>
      </c>
      <c r="F17" s="367">
        <v>172.56</v>
      </c>
      <c r="G17" s="367">
        <f t="shared" si="0"/>
        <v>1.5999999999999943</v>
      </c>
      <c r="H17" s="27">
        <v>0</v>
      </c>
      <c r="I17" s="27">
        <v>0</v>
      </c>
      <c r="J17" s="27">
        <v>0</v>
      </c>
      <c r="K17" s="27">
        <v>0</v>
      </c>
      <c r="L17" s="19">
        <v>0</v>
      </c>
      <c r="N17" s="344"/>
      <c r="O17" s="344"/>
      <c r="Q17" s="438"/>
    </row>
    <row r="18" spans="1:17">
      <c r="A18" s="18">
        <v>7</v>
      </c>
      <c r="B18" s="19" t="s">
        <v>821</v>
      </c>
      <c r="C18" s="367">
        <v>71.14</v>
      </c>
      <c r="D18" s="19"/>
      <c r="E18" s="367">
        <v>71.14</v>
      </c>
      <c r="F18" s="367">
        <v>76.430000000000007</v>
      </c>
      <c r="G18" s="367">
        <f t="shared" si="0"/>
        <v>-5.2900000000000063</v>
      </c>
      <c r="H18" s="27">
        <v>0</v>
      </c>
      <c r="I18" s="27">
        <v>0</v>
      </c>
      <c r="J18" s="27">
        <v>0</v>
      </c>
      <c r="K18" s="27">
        <v>0</v>
      </c>
      <c r="L18" s="19">
        <v>0</v>
      </c>
      <c r="N18" s="344"/>
      <c r="O18" s="344"/>
    </row>
    <row r="19" spans="1:17">
      <c r="A19" s="18">
        <v>8</v>
      </c>
      <c r="B19" s="19" t="s">
        <v>822</v>
      </c>
      <c r="C19" s="367">
        <v>140.61000000000001</v>
      </c>
      <c r="D19" s="19"/>
      <c r="E19" s="367">
        <v>140.61000000000001</v>
      </c>
      <c r="F19" s="367">
        <v>141.37</v>
      </c>
      <c r="G19" s="367">
        <f t="shared" si="0"/>
        <v>-0.75999999999999091</v>
      </c>
      <c r="H19" s="27">
        <v>0</v>
      </c>
      <c r="I19" s="27">
        <v>0</v>
      </c>
      <c r="J19" s="27">
        <v>0</v>
      </c>
      <c r="K19" s="27">
        <v>0</v>
      </c>
      <c r="L19" s="19">
        <v>0</v>
      </c>
      <c r="N19" s="344"/>
      <c r="O19" s="344"/>
    </row>
    <row r="20" spans="1:17">
      <c r="A20" s="18">
        <v>9</v>
      </c>
      <c r="B20" s="19" t="s">
        <v>823</v>
      </c>
      <c r="C20" s="367">
        <v>147.24</v>
      </c>
      <c r="D20" s="19"/>
      <c r="E20" s="367">
        <v>147.24</v>
      </c>
      <c r="F20" s="367">
        <v>147.47999999999999</v>
      </c>
      <c r="G20" s="367">
        <f t="shared" si="0"/>
        <v>-0.23999999999998067</v>
      </c>
      <c r="H20" s="27">
        <v>0</v>
      </c>
      <c r="I20" s="27">
        <v>0</v>
      </c>
      <c r="J20" s="27">
        <v>0</v>
      </c>
      <c r="K20" s="27">
        <v>0</v>
      </c>
      <c r="L20" s="19">
        <v>0</v>
      </c>
      <c r="N20" s="344"/>
      <c r="O20" s="344"/>
    </row>
    <row r="21" spans="1:17">
      <c r="A21" s="18">
        <v>10</v>
      </c>
      <c r="B21" s="19" t="s">
        <v>824</v>
      </c>
      <c r="C21" s="367">
        <v>51.15</v>
      </c>
      <c r="D21" s="19"/>
      <c r="E21" s="367">
        <v>51.15</v>
      </c>
      <c r="F21" s="367">
        <v>57.78</v>
      </c>
      <c r="G21" s="367">
        <f t="shared" si="0"/>
        <v>-6.6300000000000026</v>
      </c>
      <c r="H21" s="27">
        <v>0</v>
      </c>
      <c r="I21" s="27">
        <v>0</v>
      </c>
      <c r="J21" s="27">
        <v>0</v>
      </c>
      <c r="K21" s="27">
        <v>0</v>
      </c>
      <c r="L21" s="19">
        <v>0</v>
      </c>
      <c r="N21" s="344"/>
      <c r="O21" s="344"/>
    </row>
    <row r="22" spans="1:17">
      <c r="A22" s="18">
        <v>11</v>
      </c>
      <c r="B22" s="19" t="s">
        <v>825</v>
      </c>
      <c r="C22" s="367">
        <v>68.7</v>
      </c>
      <c r="D22" s="19"/>
      <c r="E22" s="367">
        <v>68.709999999999994</v>
      </c>
      <c r="F22" s="367">
        <v>74.150000000000006</v>
      </c>
      <c r="G22" s="367">
        <f t="shared" si="0"/>
        <v>-5.4400000000000119</v>
      </c>
      <c r="H22" s="27">
        <v>0</v>
      </c>
      <c r="I22" s="27">
        <v>0</v>
      </c>
      <c r="J22" s="27">
        <v>0</v>
      </c>
      <c r="K22" s="27">
        <v>0</v>
      </c>
      <c r="L22" s="19">
        <v>0</v>
      </c>
      <c r="N22" s="344"/>
      <c r="O22" s="344"/>
    </row>
    <row r="23" spans="1:17" s="15" customFormat="1">
      <c r="A23" s="343" t="s">
        <v>15</v>
      </c>
      <c r="B23" s="29"/>
      <c r="C23" s="372">
        <f>SUM(C12:C22)</f>
        <v>1250.7800000000002</v>
      </c>
      <c r="D23" s="29">
        <f>SUM(D12:D22)</f>
        <v>3.3079999999999998</v>
      </c>
      <c r="E23" s="372">
        <f>SUM(E12:E22)</f>
        <v>1258.0600000000002</v>
      </c>
      <c r="F23" s="372">
        <f>SUM(F12:F22)</f>
        <v>1328.7900000000002</v>
      </c>
      <c r="G23" s="367">
        <f t="shared" si="0"/>
        <v>-67.422000000000025</v>
      </c>
      <c r="H23" s="27">
        <v>0</v>
      </c>
      <c r="I23" s="27">
        <v>0</v>
      </c>
      <c r="J23" s="27">
        <v>0</v>
      </c>
      <c r="K23" s="27">
        <v>0</v>
      </c>
      <c r="L23" s="19">
        <v>0</v>
      </c>
      <c r="P23" s="368"/>
    </row>
    <row r="24" spans="1:17">
      <c r="A24" s="20" t="s">
        <v>754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7" s="478" customForma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7" s="478" customForma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7" ht="15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7" ht="15.75" customHeight="1">
      <c r="A28" s="15" t="s">
        <v>18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7" ht="12.75" customHeight="1">
      <c r="A29" s="552" t="s">
        <v>864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3"/>
    </row>
    <row r="30" spans="1:17">
      <c r="A30" s="15"/>
      <c r="B30" s="15"/>
      <c r="C30" s="15"/>
      <c r="D30" s="15"/>
      <c r="E30" s="15"/>
      <c r="F30" s="15"/>
      <c r="G30" s="553"/>
      <c r="H30" s="553"/>
      <c r="I30" s="553"/>
      <c r="J30" s="35"/>
      <c r="K30" s="35"/>
      <c r="L30" s="35"/>
      <c r="M30" s="35"/>
    </row>
    <row r="31" spans="1:17">
      <c r="A31" s="15"/>
      <c r="H31" s="750" t="s">
        <v>858</v>
      </c>
      <c r="I31" s="750"/>
      <c r="J31" s="750"/>
      <c r="K31" s="750"/>
    </row>
    <row r="32" spans="1:17" s="422" customFormat="1">
      <c r="A32" s="15"/>
      <c r="H32" s="750" t="s">
        <v>859</v>
      </c>
      <c r="I32" s="750"/>
      <c r="J32" s="750"/>
      <c r="K32" s="750"/>
    </row>
    <row r="33" spans="1:1" s="422" customFormat="1" ht="13.5" customHeight="1">
      <c r="A33" s="15"/>
    </row>
  </sheetData>
  <mergeCells count="13">
    <mergeCell ref="L1:M1"/>
    <mergeCell ref="A2:L2"/>
    <mergeCell ref="A3:L3"/>
    <mergeCell ref="A5:L5"/>
    <mergeCell ref="I8:L8"/>
    <mergeCell ref="H31:K31"/>
    <mergeCell ref="H32:K32"/>
    <mergeCell ref="F7:L7"/>
    <mergeCell ref="A7:B7"/>
    <mergeCell ref="A9:A10"/>
    <mergeCell ref="B9:B10"/>
    <mergeCell ref="C9:G9"/>
    <mergeCell ref="H9:L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4" zoomScaleSheetLayoutView="70" workbookViewId="0">
      <selection activeCell="O29" sqref="O29"/>
    </sheetView>
  </sheetViews>
  <sheetFormatPr defaultColWidth="9.109375" defaultRowHeight="13.2"/>
  <cols>
    <col min="1" max="1" width="7.6640625" style="147" customWidth="1"/>
    <col min="2" max="2" width="15.44140625" style="147" bestFit="1" customWidth="1"/>
    <col min="3" max="3" width="14.5546875" style="147" customWidth="1"/>
    <col min="4" max="4" width="12" style="147" customWidth="1"/>
    <col min="5" max="5" width="12.44140625" style="147" customWidth="1"/>
    <col min="6" max="6" width="12.6640625" style="147" customWidth="1"/>
    <col min="7" max="7" width="15.109375" style="147" bestFit="1" customWidth="1"/>
    <col min="8" max="8" width="10.6640625" style="147" customWidth="1"/>
    <col min="9" max="9" width="12.109375" style="147" customWidth="1"/>
    <col min="10" max="10" width="12.109375" style="280" customWidth="1"/>
    <col min="11" max="11" width="16.5546875" style="147" customWidth="1"/>
    <col min="12" max="12" width="13.109375" style="147" customWidth="1"/>
    <col min="13" max="13" width="12.6640625" style="147" customWidth="1"/>
    <col min="14" max="14" width="11.5546875" style="147" bestFit="1" customWidth="1"/>
    <col min="15" max="15" width="9.109375" style="147"/>
    <col min="16" max="16" width="12.5546875" style="147" bestFit="1" customWidth="1"/>
    <col min="17" max="16384" width="9.109375" style="147"/>
  </cols>
  <sheetData>
    <row r="1" spans="1:13">
      <c r="K1" s="668" t="s">
        <v>208</v>
      </c>
      <c r="L1" s="668"/>
      <c r="M1" s="668"/>
    </row>
    <row r="2" spans="1:13" ht="12.75" customHeight="1"/>
    <row r="3" spans="1:13" ht="15.6">
      <c r="B3" s="770" t="s">
        <v>0</v>
      </c>
      <c r="C3" s="770"/>
      <c r="D3" s="770"/>
      <c r="E3" s="770"/>
      <c r="F3" s="770"/>
      <c r="G3" s="770"/>
      <c r="H3" s="770"/>
      <c r="I3" s="770"/>
      <c r="J3" s="770"/>
      <c r="K3" s="770"/>
    </row>
    <row r="4" spans="1:13" ht="21">
      <c r="B4" s="771" t="s">
        <v>654</v>
      </c>
      <c r="C4" s="771"/>
      <c r="D4" s="771"/>
      <c r="E4" s="771"/>
      <c r="F4" s="771"/>
      <c r="G4" s="771"/>
      <c r="H4" s="771"/>
      <c r="I4" s="771"/>
      <c r="J4" s="771"/>
      <c r="K4" s="771"/>
    </row>
    <row r="5" spans="1:13" ht="10.5" customHeight="1"/>
    <row r="6" spans="1:13" ht="15.6">
      <c r="A6" s="264" t="s">
        <v>675</v>
      </c>
      <c r="B6" s="264"/>
      <c r="C6" s="264"/>
      <c r="D6" s="264"/>
      <c r="E6" s="264"/>
      <c r="F6" s="264"/>
      <c r="G6" s="264"/>
      <c r="H6" s="264"/>
      <c r="I6" s="264"/>
      <c r="J6" s="281"/>
      <c r="K6" s="264"/>
    </row>
    <row r="7" spans="1:13" ht="15.6">
      <c r="B7" s="148"/>
      <c r="C7" s="148"/>
      <c r="D7" s="148"/>
      <c r="E7" s="148"/>
      <c r="F7" s="148"/>
      <c r="G7" s="148"/>
      <c r="H7" s="148"/>
      <c r="L7" s="775" t="s">
        <v>187</v>
      </c>
      <c r="M7" s="775"/>
    </row>
    <row r="8" spans="1:13" ht="15.6">
      <c r="A8" s="219" t="s">
        <v>857</v>
      </c>
      <c r="C8" s="148"/>
      <c r="D8" s="148"/>
      <c r="E8" s="148"/>
      <c r="F8" s="148"/>
      <c r="G8" s="734" t="s">
        <v>856</v>
      </c>
      <c r="H8" s="734"/>
      <c r="I8" s="734"/>
      <c r="J8" s="734"/>
      <c r="K8" s="734"/>
      <c r="L8" s="734"/>
      <c r="M8" s="734"/>
    </row>
    <row r="9" spans="1:13">
      <c r="A9" s="765" t="s">
        <v>20</v>
      </c>
      <c r="B9" s="769" t="s">
        <v>3</v>
      </c>
      <c r="C9" s="768" t="s">
        <v>676</v>
      </c>
      <c r="D9" s="768" t="s">
        <v>674</v>
      </c>
      <c r="E9" s="768" t="s">
        <v>223</v>
      </c>
      <c r="F9" s="768" t="s">
        <v>222</v>
      </c>
      <c r="G9" s="768"/>
      <c r="H9" s="768" t="s">
        <v>184</v>
      </c>
      <c r="I9" s="768"/>
      <c r="J9" s="772" t="s">
        <v>445</v>
      </c>
      <c r="K9" s="768" t="s">
        <v>186</v>
      </c>
      <c r="L9" s="768" t="s">
        <v>421</v>
      </c>
      <c r="M9" s="768" t="s">
        <v>243</v>
      </c>
    </row>
    <row r="10" spans="1:13">
      <c r="A10" s="766"/>
      <c r="B10" s="769"/>
      <c r="C10" s="768"/>
      <c r="D10" s="768"/>
      <c r="E10" s="768"/>
      <c r="F10" s="768"/>
      <c r="G10" s="768"/>
      <c r="H10" s="768"/>
      <c r="I10" s="768"/>
      <c r="J10" s="773"/>
      <c r="K10" s="768"/>
      <c r="L10" s="768"/>
      <c r="M10" s="768"/>
    </row>
    <row r="11" spans="1:13" ht="27" customHeight="1">
      <c r="A11" s="767"/>
      <c r="B11" s="769"/>
      <c r="C11" s="768"/>
      <c r="D11" s="768"/>
      <c r="E11" s="768"/>
      <c r="F11" s="149" t="s">
        <v>185</v>
      </c>
      <c r="G11" s="149" t="s">
        <v>244</v>
      </c>
      <c r="H11" s="149" t="s">
        <v>185</v>
      </c>
      <c r="I11" s="149" t="s">
        <v>244</v>
      </c>
      <c r="J11" s="774"/>
      <c r="K11" s="768"/>
      <c r="L11" s="768"/>
      <c r="M11" s="768"/>
    </row>
    <row r="12" spans="1:13">
      <c r="A12" s="155">
        <v>1</v>
      </c>
      <c r="B12" s="155">
        <v>2</v>
      </c>
      <c r="C12" s="155">
        <v>3</v>
      </c>
      <c r="D12" s="155">
        <v>4</v>
      </c>
      <c r="E12" s="155">
        <v>5</v>
      </c>
      <c r="F12" s="155">
        <v>6</v>
      </c>
      <c r="G12" s="155">
        <v>7</v>
      </c>
      <c r="H12" s="155">
        <v>8</v>
      </c>
      <c r="I12" s="155">
        <v>9</v>
      </c>
      <c r="J12" s="282"/>
      <c r="K12" s="155">
        <v>10</v>
      </c>
      <c r="L12" s="176">
        <v>11</v>
      </c>
      <c r="M12" s="176">
        <v>12</v>
      </c>
    </row>
    <row r="13" spans="1:13">
      <c r="A13" s="154">
        <v>1</v>
      </c>
      <c r="B13" s="19" t="s">
        <v>815</v>
      </c>
      <c r="C13" s="359">
        <v>32.72</v>
      </c>
      <c r="D13" s="461">
        <v>0</v>
      </c>
      <c r="E13" s="364">
        <v>24.38</v>
      </c>
      <c r="F13" s="359">
        <v>606.13</v>
      </c>
      <c r="G13" s="364">
        <v>18.18</v>
      </c>
      <c r="H13" s="359">
        <v>606.13</v>
      </c>
      <c r="I13" s="364">
        <v>18.18</v>
      </c>
      <c r="J13" s="430" t="s">
        <v>826</v>
      </c>
      <c r="K13" s="364">
        <f>(D13+E13)-I13</f>
        <v>6.1999999999999993</v>
      </c>
      <c r="L13" s="27">
        <v>0</v>
      </c>
      <c r="M13" s="19">
        <v>0</v>
      </c>
    </row>
    <row r="14" spans="1:13">
      <c r="A14" s="154">
        <v>2</v>
      </c>
      <c r="B14" s="19" t="s">
        <v>816</v>
      </c>
      <c r="C14" s="359">
        <v>3.35</v>
      </c>
      <c r="D14" s="461">
        <v>0</v>
      </c>
      <c r="E14" s="364">
        <v>2.5</v>
      </c>
      <c r="F14" s="359">
        <v>102.96</v>
      </c>
      <c r="G14" s="364">
        <v>3.09</v>
      </c>
      <c r="H14" s="359">
        <v>102.96</v>
      </c>
      <c r="I14" s="364">
        <v>3.09</v>
      </c>
      <c r="J14" s="430" t="s">
        <v>826</v>
      </c>
      <c r="K14" s="364">
        <f t="shared" ref="K14:K23" si="0">(D14+E14)-I14</f>
        <v>-0.58999999999999986</v>
      </c>
      <c r="L14" s="27">
        <v>0</v>
      </c>
      <c r="M14" s="19">
        <v>0</v>
      </c>
    </row>
    <row r="15" spans="1:13">
      <c r="A15" s="154">
        <v>3</v>
      </c>
      <c r="B15" s="19" t="s">
        <v>817</v>
      </c>
      <c r="C15" s="359">
        <v>8.56</v>
      </c>
      <c r="D15" s="461">
        <v>0</v>
      </c>
      <c r="E15" s="364">
        <v>7.15</v>
      </c>
      <c r="F15" s="359">
        <v>177.53</v>
      </c>
      <c r="G15" s="364">
        <v>5.33</v>
      </c>
      <c r="H15" s="359">
        <v>177.53</v>
      </c>
      <c r="I15" s="364">
        <v>5.33</v>
      </c>
      <c r="J15" s="430" t="s">
        <v>826</v>
      </c>
      <c r="K15" s="364">
        <f t="shared" si="0"/>
        <v>1.8200000000000003</v>
      </c>
      <c r="L15" s="27">
        <v>0</v>
      </c>
      <c r="M15" s="19">
        <v>0</v>
      </c>
    </row>
    <row r="16" spans="1:13">
      <c r="A16" s="154">
        <v>4</v>
      </c>
      <c r="B16" s="19" t="s">
        <v>818</v>
      </c>
      <c r="C16" s="359">
        <v>2.12</v>
      </c>
      <c r="D16" s="461">
        <v>0</v>
      </c>
      <c r="E16" s="364">
        <v>1.72</v>
      </c>
      <c r="F16" s="359">
        <v>77.099999999999994</v>
      </c>
      <c r="G16" s="364">
        <v>2.31</v>
      </c>
      <c r="H16" s="359">
        <v>77.099999999999994</v>
      </c>
      <c r="I16" s="364">
        <v>2.31</v>
      </c>
      <c r="J16" s="430" t="s">
        <v>826</v>
      </c>
      <c r="K16" s="364">
        <f t="shared" si="0"/>
        <v>-0.59000000000000008</v>
      </c>
      <c r="L16" s="27">
        <v>0</v>
      </c>
      <c r="M16" s="19">
        <v>0</v>
      </c>
    </row>
    <row r="17" spans="1:24" ht="15" customHeight="1">
      <c r="A17" s="154">
        <v>5</v>
      </c>
      <c r="B17" s="19" t="s">
        <v>819</v>
      </c>
      <c r="C17" s="359">
        <v>8.25</v>
      </c>
      <c r="D17" s="461">
        <v>0</v>
      </c>
      <c r="E17" s="364">
        <v>6.78</v>
      </c>
      <c r="F17" s="359">
        <v>183.95</v>
      </c>
      <c r="G17" s="364">
        <v>5.52</v>
      </c>
      <c r="H17" s="359">
        <v>183.95</v>
      </c>
      <c r="I17" s="364">
        <v>5.52</v>
      </c>
      <c r="J17" s="430" t="s">
        <v>826</v>
      </c>
      <c r="K17" s="364">
        <f t="shared" si="0"/>
        <v>1.2600000000000007</v>
      </c>
      <c r="L17" s="27">
        <v>0</v>
      </c>
      <c r="M17" s="19">
        <v>0</v>
      </c>
    </row>
    <row r="18" spans="1:24" s="151" customFormat="1">
      <c r="A18" s="154">
        <v>6</v>
      </c>
      <c r="B18" s="19" t="s">
        <v>820</v>
      </c>
      <c r="C18" s="360">
        <v>18.59</v>
      </c>
      <c r="D18" s="461">
        <v>0</v>
      </c>
      <c r="E18" s="427">
        <v>14.84</v>
      </c>
      <c r="F18" s="360">
        <v>392.19</v>
      </c>
      <c r="G18" s="364">
        <v>11.77</v>
      </c>
      <c r="H18" s="360">
        <v>392.19</v>
      </c>
      <c r="I18" s="364">
        <v>11.77</v>
      </c>
      <c r="J18" s="430" t="s">
        <v>826</v>
      </c>
      <c r="K18" s="364">
        <f t="shared" si="0"/>
        <v>3.0700000000000003</v>
      </c>
      <c r="L18" s="27">
        <v>0</v>
      </c>
      <c r="M18" s="19">
        <v>0</v>
      </c>
      <c r="N18" s="147"/>
      <c r="P18" s="147"/>
      <c r="Q18" s="147"/>
      <c r="R18" s="147"/>
      <c r="S18" s="147"/>
    </row>
    <row r="19" spans="1:24" s="151" customFormat="1">
      <c r="A19" s="154">
        <v>7</v>
      </c>
      <c r="B19" s="19" t="s">
        <v>821</v>
      </c>
      <c r="C19" s="360">
        <v>7.59</v>
      </c>
      <c r="D19" s="461">
        <v>0</v>
      </c>
      <c r="E19" s="427">
        <v>6.06</v>
      </c>
      <c r="F19" s="360">
        <v>154.19</v>
      </c>
      <c r="G19" s="364">
        <v>4.63</v>
      </c>
      <c r="H19" s="360">
        <v>154.19</v>
      </c>
      <c r="I19" s="364">
        <v>4.63</v>
      </c>
      <c r="J19" s="430" t="s">
        <v>826</v>
      </c>
      <c r="K19" s="364">
        <f t="shared" si="0"/>
        <v>1.4299999999999997</v>
      </c>
      <c r="L19" s="27">
        <v>0</v>
      </c>
      <c r="M19" s="19">
        <v>0</v>
      </c>
      <c r="N19" s="147"/>
      <c r="P19" s="147"/>
      <c r="Q19" s="147"/>
      <c r="R19" s="147"/>
      <c r="S19" s="147"/>
    </row>
    <row r="20" spans="1:24" ht="15.75" customHeight="1">
      <c r="A20" s="154">
        <v>8</v>
      </c>
      <c r="B20" s="19" t="s">
        <v>822</v>
      </c>
      <c r="C20" s="359">
        <v>9.57</v>
      </c>
      <c r="D20" s="461">
        <v>0</v>
      </c>
      <c r="E20" s="428">
        <v>8.08</v>
      </c>
      <c r="F20" s="361">
        <v>253</v>
      </c>
      <c r="G20" s="364">
        <v>7.59</v>
      </c>
      <c r="H20" s="361">
        <v>253</v>
      </c>
      <c r="I20" s="364">
        <v>7.59</v>
      </c>
      <c r="J20" s="430" t="s">
        <v>826</v>
      </c>
      <c r="K20" s="364">
        <f t="shared" si="0"/>
        <v>0.49000000000000021</v>
      </c>
      <c r="L20" s="27">
        <v>0</v>
      </c>
      <c r="M20" s="19">
        <v>0</v>
      </c>
    </row>
    <row r="21" spans="1:24" ht="15.75" customHeight="1">
      <c r="A21" s="154">
        <v>9</v>
      </c>
      <c r="B21" s="19" t="s">
        <v>823</v>
      </c>
      <c r="C21" s="359">
        <v>13.86</v>
      </c>
      <c r="D21" s="461">
        <v>0</v>
      </c>
      <c r="E21" s="428">
        <v>11.21</v>
      </c>
      <c r="F21" s="361">
        <v>335.33</v>
      </c>
      <c r="G21" s="364">
        <v>10.06</v>
      </c>
      <c r="H21" s="361">
        <v>335.33</v>
      </c>
      <c r="I21" s="364">
        <v>10.06</v>
      </c>
      <c r="J21" s="430" t="s">
        <v>826</v>
      </c>
      <c r="K21" s="364">
        <f t="shared" si="0"/>
        <v>1.1500000000000004</v>
      </c>
      <c r="L21" s="27">
        <v>0</v>
      </c>
      <c r="M21" s="19">
        <v>0</v>
      </c>
    </row>
    <row r="22" spans="1:24" ht="15.75" customHeight="1">
      <c r="A22" s="154">
        <v>10</v>
      </c>
      <c r="B22" s="19" t="s">
        <v>824</v>
      </c>
      <c r="C22" s="359">
        <v>4.7</v>
      </c>
      <c r="D22" s="461">
        <v>0</v>
      </c>
      <c r="E22" s="429">
        <v>3.81</v>
      </c>
      <c r="F22" s="362">
        <v>179.14</v>
      </c>
      <c r="G22" s="364">
        <v>5.37</v>
      </c>
      <c r="H22" s="362">
        <v>179.14</v>
      </c>
      <c r="I22" s="364">
        <v>5.37</v>
      </c>
      <c r="J22" s="430" t="s">
        <v>826</v>
      </c>
      <c r="K22" s="364">
        <f t="shared" si="0"/>
        <v>-1.56</v>
      </c>
      <c r="L22" s="27">
        <v>0</v>
      </c>
      <c r="M22" s="19">
        <v>0</v>
      </c>
    </row>
    <row r="23" spans="1:24">
      <c r="A23" s="154">
        <v>11</v>
      </c>
      <c r="B23" s="19" t="s">
        <v>825</v>
      </c>
      <c r="C23" s="359">
        <v>7.89</v>
      </c>
      <c r="D23" s="461">
        <v>0</v>
      </c>
      <c r="E23" s="364">
        <v>6.24</v>
      </c>
      <c r="F23" s="359">
        <v>305.75</v>
      </c>
      <c r="G23" s="364">
        <v>9.17</v>
      </c>
      <c r="H23" s="359">
        <v>305.75</v>
      </c>
      <c r="I23" s="364">
        <v>9.17</v>
      </c>
      <c r="J23" s="430" t="s">
        <v>826</v>
      </c>
      <c r="K23" s="364">
        <f t="shared" si="0"/>
        <v>-2.9299999999999997</v>
      </c>
      <c r="L23" s="27">
        <v>0</v>
      </c>
      <c r="M23" s="19">
        <v>0</v>
      </c>
    </row>
    <row r="24" spans="1:24">
      <c r="A24" s="152" t="s">
        <v>85</v>
      </c>
      <c r="B24" s="152"/>
      <c r="C24" s="365">
        <f>SUM(C13:C23)</f>
        <v>117.2</v>
      </c>
      <c r="D24" s="176">
        <v>0</v>
      </c>
      <c r="E24" s="366">
        <f>SUM(E13:E23)</f>
        <v>92.77</v>
      </c>
      <c r="F24" s="365">
        <f>SUM(F13:F23)</f>
        <v>2767.27</v>
      </c>
      <c r="G24" s="366">
        <f>SUM(G13:G23)</f>
        <v>83.02000000000001</v>
      </c>
      <c r="H24" s="365">
        <f>SUM(H13:H23)</f>
        <v>2767.27</v>
      </c>
      <c r="I24" s="366">
        <f>SUM(I13:I23)</f>
        <v>83.02000000000001</v>
      </c>
      <c r="J24" s="430" t="s">
        <v>826</v>
      </c>
      <c r="K24" s="364">
        <f>SUM(K13:K23)</f>
        <v>9.7500000000000018</v>
      </c>
      <c r="L24" s="27">
        <v>0</v>
      </c>
      <c r="M24" s="19">
        <v>0</v>
      </c>
    </row>
    <row r="25" spans="1:24">
      <c r="C25" s="423"/>
    </row>
    <row r="26" spans="1:24">
      <c r="A26" s="147" t="s">
        <v>924</v>
      </c>
      <c r="C26" s="423"/>
    </row>
    <row r="29" spans="1:24" ht="15.75" customHeight="1">
      <c r="A29" s="552"/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85"/>
      <c r="N29" s="370"/>
      <c r="Q29" s="370"/>
    </row>
    <row r="30" spans="1:24" ht="12.75" customHeight="1">
      <c r="A30" s="15" t="s">
        <v>18</v>
      </c>
      <c r="B30" s="15"/>
      <c r="C30" s="15"/>
      <c r="D30" s="15"/>
      <c r="E30" s="15"/>
      <c r="F30" s="15"/>
      <c r="G30" s="16"/>
      <c r="H30" s="16"/>
      <c r="I30" s="16"/>
      <c r="J30" s="283"/>
      <c r="K30" s="424"/>
      <c r="L30" s="424"/>
      <c r="M30" s="424"/>
      <c r="N30" s="16"/>
      <c r="Q30" s="423"/>
      <c r="U30" s="458"/>
      <c r="V30" s="458"/>
      <c r="W30" s="458"/>
      <c r="X30" s="458"/>
    </row>
    <row r="31" spans="1:24">
      <c r="A31" s="15"/>
      <c r="B31" s="16"/>
      <c r="C31" s="16"/>
      <c r="D31" s="16"/>
      <c r="E31" s="16"/>
      <c r="F31" s="16"/>
      <c r="G31" s="16"/>
      <c r="H31" s="16"/>
      <c r="I31" s="750" t="s">
        <v>858</v>
      </c>
      <c r="J31" s="750"/>
      <c r="K31" s="750"/>
      <c r="L31" s="750"/>
      <c r="M31" s="16"/>
      <c r="N31" s="424"/>
      <c r="U31" s="458"/>
      <c r="V31" s="458"/>
      <c r="W31" s="458"/>
      <c r="X31" s="458"/>
    </row>
    <row r="32" spans="1:24">
      <c r="A32" s="458"/>
      <c r="B32" s="458"/>
      <c r="C32" s="458"/>
      <c r="D32" s="458"/>
      <c r="E32" s="458"/>
      <c r="F32" s="458"/>
      <c r="G32" s="458"/>
      <c r="H32" s="458"/>
      <c r="I32" s="750" t="s">
        <v>859</v>
      </c>
      <c r="J32" s="750"/>
      <c r="K32" s="750"/>
      <c r="L32" s="750"/>
    </row>
    <row r="33" spans="1:10">
      <c r="A33" s="458"/>
      <c r="B33" s="458"/>
      <c r="C33" s="458"/>
      <c r="D33" s="458"/>
      <c r="E33" s="458"/>
      <c r="F33" s="458"/>
      <c r="G33" s="458"/>
      <c r="H33" s="458"/>
      <c r="I33" s="458"/>
      <c r="J33" s="459"/>
    </row>
    <row r="34" spans="1:10">
      <c r="A34" s="458"/>
      <c r="B34" s="458"/>
      <c r="C34" s="458"/>
      <c r="D34" s="458"/>
      <c r="E34" s="458"/>
      <c r="F34" s="458"/>
      <c r="G34" s="458"/>
      <c r="H34" s="458"/>
      <c r="I34" s="458"/>
      <c r="J34" s="459"/>
    </row>
  </sheetData>
  <mergeCells count="18"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I32:L32"/>
    <mergeCell ref="A9:A11"/>
    <mergeCell ref="M9:M11"/>
    <mergeCell ref="L9:L11"/>
    <mergeCell ref="B9:B11"/>
    <mergeCell ref="D9:D11"/>
    <mergeCell ref="E9:E11"/>
    <mergeCell ref="I31:L31"/>
  </mergeCells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SheetLayoutView="90" workbookViewId="0">
      <selection activeCell="O29" sqref="O29"/>
    </sheetView>
  </sheetViews>
  <sheetFormatPr defaultColWidth="9.109375" defaultRowHeight="13.2"/>
  <cols>
    <col min="1" max="1" width="5.5546875" style="16" customWidth="1"/>
    <col min="2" max="2" width="15.44140625" style="16" bestFit="1" customWidth="1"/>
    <col min="3" max="3" width="10.5546875" style="16" customWidth="1"/>
    <col min="4" max="4" width="9.88671875" style="16" customWidth="1"/>
    <col min="5" max="5" width="8.6640625" style="16" customWidth="1"/>
    <col min="6" max="6" width="10.88671875" style="16" customWidth="1"/>
    <col min="7" max="7" width="15.88671875" style="16" customWidth="1"/>
    <col min="8" max="8" width="12.44140625" style="16" customWidth="1"/>
    <col min="9" max="9" width="12.109375" style="16" customWidth="1"/>
    <col min="10" max="10" width="9" style="16" customWidth="1"/>
    <col min="11" max="11" width="12" style="16" customWidth="1"/>
    <col min="12" max="12" width="17.33203125" style="16" customWidth="1"/>
    <col min="13" max="13" width="9.109375" style="16" hidden="1" customWidth="1"/>
    <col min="14" max="16384" width="9.109375" style="16"/>
  </cols>
  <sheetData>
    <row r="1" spans="1:19" customFormat="1" ht="15.6">
      <c r="D1" s="35"/>
      <c r="E1" s="35"/>
      <c r="F1" s="35"/>
      <c r="G1" s="35"/>
      <c r="H1" s="35"/>
      <c r="I1" s="35"/>
      <c r="J1" s="35"/>
      <c r="K1" s="35"/>
      <c r="L1" s="763" t="s">
        <v>446</v>
      </c>
      <c r="M1" s="763"/>
      <c r="N1" s="763"/>
      <c r="O1" s="42"/>
      <c r="P1" s="42"/>
    </row>
    <row r="2" spans="1:19" customFormat="1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44"/>
      <c r="N2" s="44"/>
      <c r="O2" s="44"/>
      <c r="P2" s="44"/>
    </row>
    <row r="3" spans="1:19" customFormat="1" ht="21">
      <c r="A3" s="764" t="s">
        <v>654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43"/>
      <c r="N3" s="43"/>
      <c r="O3" s="43"/>
      <c r="P3" s="43"/>
    </row>
    <row r="4" spans="1:19" customFormat="1" ht="10.5" customHeight="1"/>
    <row r="5" spans="1:19" ht="19.5" customHeight="1">
      <c r="A5" s="744" t="s">
        <v>677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</row>
    <row r="6" spans="1:19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9">
      <c r="A7" s="672" t="s">
        <v>857</v>
      </c>
      <c r="B7" s="672"/>
      <c r="F7" s="761" t="s">
        <v>16</v>
      </c>
      <c r="G7" s="761"/>
      <c r="H7" s="761"/>
      <c r="I7" s="761"/>
      <c r="J7" s="761"/>
      <c r="K7" s="761"/>
      <c r="L7" s="761"/>
    </row>
    <row r="8" spans="1:19">
      <c r="A8" s="15"/>
      <c r="F8" s="17"/>
      <c r="G8" s="106"/>
      <c r="H8" s="106"/>
      <c r="I8" s="762" t="s">
        <v>856</v>
      </c>
      <c r="J8" s="762"/>
      <c r="K8" s="762"/>
      <c r="L8" s="762"/>
    </row>
    <row r="9" spans="1:19" s="15" customFormat="1">
      <c r="A9" s="654" t="s">
        <v>2</v>
      </c>
      <c r="B9" s="654" t="s">
        <v>3</v>
      </c>
      <c r="C9" s="666" t="s">
        <v>21</v>
      </c>
      <c r="D9" s="676"/>
      <c r="E9" s="676"/>
      <c r="F9" s="676"/>
      <c r="G9" s="676"/>
      <c r="H9" s="666" t="s">
        <v>22</v>
      </c>
      <c r="I9" s="676"/>
      <c r="J9" s="676"/>
      <c r="K9" s="676"/>
      <c r="L9" s="676"/>
      <c r="R9" s="30"/>
      <c r="S9" s="30"/>
    </row>
    <row r="10" spans="1:19" s="15" customFormat="1" ht="66">
      <c r="A10" s="654"/>
      <c r="B10" s="654"/>
      <c r="C10" s="5" t="s">
        <v>672</v>
      </c>
      <c r="D10" s="5" t="s">
        <v>674</v>
      </c>
      <c r="E10" s="5" t="s">
        <v>66</v>
      </c>
      <c r="F10" s="5" t="s">
        <v>67</v>
      </c>
      <c r="G10" s="5" t="s">
        <v>379</v>
      </c>
      <c r="H10" s="5" t="s">
        <v>672</v>
      </c>
      <c r="I10" s="5" t="s">
        <v>674</v>
      </c>
      <c r="J10" s="5" t="s">
        <v>66</v>
      </c>
      <c r="K10" s="5" t="s">
        <v>67</v>
      </c>
      <c r="L10" s="5" t="s">
        <v>380</v>
      </c>
    </row>
    <row r="11" spans="1:19" s="15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>
      <c r="A12" s="154">
        <v>1</v>
      </c>
      <c r="B12" s="19" t="s">
        <v>815</v>
      </c>
      <c r="C12" s="752" t="s">
        <v>826</v>
      </c>
      <c r="D12" s="753"/>
      <c r="E12" s="753"/>
      <c r="F12" s="753"/>
      <c r="G12" s="753"/>
      <c r="H12" s="753"/>
      <c r="I12" s="753"/>
      <c r="J12" s="753"/>
      <c r="K12" s="753"/>
      <c r="L12" s="754"/>
    </row>
    <row r="13" spans="1:19">
      <c r="A13" s="154">
        <v>2</v>
      </c>
      <c r="B13" s="19" t="s">
        <v>816</v>
      </c>
      <c r="C13" s="755"/>
      <c r="D13" s="756"/>
      <c r="E13" s="756"/>
      <c r="F13" s="756"/>
      <c r="G13" s="756"/>
      <c r="H13" s="756"/>
      <c r="I13" s="756"/>
      <c r="J13" s="756"/>
      <c r="K13" s="756"/>
      <c r="L13" s="757"/>
    </row>
    <row r="14" spans="1:19">
      <c r="A14" s="154">
        <v>3</v>
      </c>
      <c r="B14" s="19" t="s">
        <v>817</v>
      </c>
      <c r="C14" s="755"/>
      <c r="D14" s="756"/>
      <c r="E14" s="756"/>
      <c r="F14" s="756"/>
      <c r="G14" s="756"/>
      <c r="H14" s="756"/>
      <c r="I14" s="756"/>
      <c r="J14" s="756"/>
      <c r="K14" s="756"/>
      <c r="L14" s="757"/>
    </row>
    <row r="15" spans="1:19">
      <c r="A15" s="154">
        <v>4</v>
      </c>
      <c r="B15" s="19" t="s">
        <v>818</v>
      </c>
      <c r="C15" s="755"/>
      <c r="D15" s="756"/>
      <c r="E15" s="756"/>
      <c r="F15" s="756"/>
      <c r="G15" s="756"/>
      <c r="H15" s="756"/>
      <c r="I15" s="756"/>
      <c r="J15" s="756"/>
      <c r="K15" s="756"/>
      <c r="L15" s="757"/>
    </row>
    <row r="16" spans="1:19">
      <c r="A16" s="154">
        <v>5</v>
      </c>
      <c r="B16" s="19" t="s">
        <v>819</v>
      </c>
      <c r="C16" s="755"/>
      <c r="D16" s="756"/>
      <c r="E16" s="756"/>
      <c r="F16" s="756"/>
      <c r="G16" s="756"/>
      <c r="H16" s="756"/>
      <c r="I16" s="756"/>
      <c r="J16" s="756"/>
      <c r="K16" s="756"/>
      <c r="L16" s="757"/>
    </row>
    <row r="17" spans="1:13">
      <c r="A17" s="154">
        <v>6</v>
      </c>
      <c r="B17" s="19" t="s">
        <v>820</v>
      </c>
      <c r="C17" s="755"/>
      <c r="D17" s="756"/>
      <c r="E17" s="756"/>
      <c r="F17" s="756"/>
      <c r="G17" s="756"/>
      <c r="H17" s="756"/>
      <c r="I17" s="756"/>
      <c r="J17" s="756"/>
      <c r="K17" s="756"/>
      <c r="L17" s="757"/>
    </row>
    <row r="18" spans="1:13">
      <c r="A18" s="154">
        <v>7</v>
      </c>
      <c r="B18" s="19" t="s">
        <v>821</v>
      </c>
      <c r="C18" s="755"/>
      <c r="D18" s="756"/>
      <c r="E18" s="756"/>
      <c r="F18" s="756"/>
      <c r="G18" s="756"/>
      <c r="H18" s="756"/>
      <c r="I18" s="756"/>
      <c r="J18" s="756"/>
      <c r="K18" s="756"/>
      <c r="L18" s="757"/>
    </row>
    <row r="19" spans="1:13">
      <c r="A19" s="154">
        <v>8</v>
      </c>
      <c r="B19" s="19" t="s">
        <v>822</v>
      </c>
      <c r="C19" s="755"/>
      <c r="D19" s="756"/>
      <c r="E19" s="756"/>
      <c r="F19" s="756"/>
      <c r="G19" s="756"/>
      <c r="H19" s="756"/>
      <c r="I19" s="756"/>
      <c r="J19" s="756"/>
      <c r="K19" s="756"/>
      <c r="L19" s="757"/>
    </row>
    <row r="20" spans="1:13">
      <c r="A20" s="154">
        <v>9</v>
      </c>
      <c r="B20" s="19" t="s">
        <v>823</v>
      </c>
      <c r="C20" s="755"/>
      <c r="D20" s="756"/>
      <c r="E20" s="756"/>
      <c r="F20" s="756"/>
      <c r="G20" s="756"/>
      <c r="H20" s="756"/>
      <c r="I20" s="756"/>
      <c r="J20" s="756"/>
      <c r="K20" s="756"/>
      <c r="L20" s="757"/>
    </row>
    <row r="21" spans="1:13">
      <c r="A21" s="154">
        <v>10</v>
      </c>
      <c r="B21" s="19" t="s">
        <v>824</v>
      </c>
      <c r="C21" s="755"/>
      <c r="D21" s="756"/>
      <c r="E21" s="756"/>
      <c r="F21" s="756"/>
      <c r="G21" s="756"/>
      <c r="H21" s="756"/>
      <c r="I21" s="756"/>
      <c r="J21" s="756"/>
      <c r="K21" s="756"/>
      <c r="L21" s="757"/>
    </row>
    <row r="22" spans="1:13">
      <c r="A22" s="154">
        <v>11</v>
      </c>
      <c r="B22" s="19" t="s">
        <v>825</v>
      </c>
      <c r="C22" s="755"/>
      <c r="D22" s="756"/>
      <c r="E22" s="756"/>
      <c r="F22" s="756"/>
      <c r="G22" s="756"/>
      <c r="H22" s="756"/>
      <c r="I22" s="756"/>
      <c r="J22" s="756"/>
      <c r="K22" s="756"/>
      <c r="L22" s="757"/>
    </row>
    <row r="23" spans="1:13">
      <c r="A23" s="3" t="s">
        <v>15</v>
      </c>
      <c r="B23" s="19"/>
      <c r="C23" s="758"/>
      <c r="D23" s="759"/>
      <c r="E23" s="759"/>
      <c r="F23" s="759"/>
      <c r="G23" s="759"/>
      <c r="H23" s="759"/>
      <c r="I23" s="759"/>
      <c r="J23" s="759"/>
      <c r="K23" s="759"/>
      <c r="L23" s="760"/>
    </row>
    <row r="24" spans="1:13">
      <c r="A24" s="21" t="s">
        <v>378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3">
      <c r="A25" s="20" t="s">
        <v>377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3" s="478" customForma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3" ht="15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3" ht="15.75" customHeight="1">
      <c r="A28" s="15" t="s">
        <v>18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3" ht="14.25" customHeight="1">
      <c r="A29" s="552"/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</row>
    <row r="30" spans="1:13" ht="12.75" customHeight="1">
      <c r="B30" s="552"/>
      <c r="C30" s="552"/>
      <c r="D30" s="552"/>
      <c r="E30" s="552"/>
      <c r="F30" s="552"/>
      <c r="G30" s="552"/>
      <c r="H30" s="552"/>
      <c r="I30" s="750" t="s">
        <v>858</v>
      </c>
      <c r="J30" s="750"/>
      <c r="K30" s="750"/>
      <c r="L30" s="750"/>
    </row>
    <row r="31" spans="1:13" ht="12.75" customHeight="1">
      <c r="B31" s="552"/>
      <c r="C31" s="552"/>
      <c r="D31" s="552"/>
      <c r="E31" s="552"/>
      <c r="F31" s="552"/>
      <c r="G31" s="552"/>
      <c r="H31" s="552"/>
      <c r="I31" s="750" t="s">
        <v>859</v>
      </c>
      <c r="J31" s="750"/>
      <c r="K31" s="750"/>
      <c r="L31" s="750"/>
    </row>
    <row r="32" spans="1:13">
      <c r="A32" s="15"/>
      <c r="B32" s="15"/>
      <c r="C32" s="15"/>
      <c r="D32" s="15"/>
      <c r="E32" s="15"/>
      <c r="F32" s="15"/>
      <c r="J32" s="672"/>
      <c r="K32" s="672"/>
      <c r="L32" s="672"/>
      <c r="M32" s="672"/>
    </row>
    <row r="33" spans="1:12">
      <c r="A33" s="15"/>
    </row>
    <row r="34" spans="1:12">
      <c r="A34" s="579"/>
      <c r="B34" s="579"/>
      <c r="C34" s="579"/>
      <c r="D34" s="579"/>
      <c r="E34" s="579"/>
      <c r="F34" s="579"/>
      <c r="G34" s="579"/>
      <c r="H34" s="579"/>
      <c r="I34" s="579"/>
      <c r="J34" s="579"/>
      <c r="K34" s="579"/>
      <c r="L34" s="579"/>
    </row>
  </sheetData>
  <mergeCells count="15">
    <mergeCell ref="L1:N1"/>
    <mergeCell ref="A2:L2"/>
    <mergeCell ref="A3:L3"/>
    <mergeCell ref="A5:L5"/>
    <mergeCell ref="A7:B7"/>
    <mergeCell ref="F7:L7"/>
    <mergeCell ref="J32:M32"/>
    <mergeCell ref="I8:L8"/>
    <mergeCell ref="A9:A10"/>
    <mergeCell ref="B9:B10"/>
    <mergeCell ref="C9:G9"/>
    <mergeCell ref="H9:L9"/>
    <mergeCell ref="C12:L23"/>
    <mergeCell ref="I30:L30"/>
    <mergeCell ref="I31:L31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  <rowBreaks count="1" manualBreakCount="1">
    <brk id="3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SheetLayoutView="90" workbookViewId="0">
      <selection activeCell="Q36" sqref="Q36"/>
    </sheetView>
  </sheetViews>
  <sheetFormatPr defaultColWidth="9.109375" defaultRowHeight="13.2"/>
  <cols>
    <col min="1" max="1" width="7.44140625" style="16" customWidth="1"/>
    <col min="2" max="2" width="17.109375" style="16" customWidth="1"/>
    <col min="3" max="3" width="8.6640625" style="16" customWidth="1"/>
    <col min="4" max="4" width="10.109375" style="16" customWidth="1"/>
    <col min="5" max="6" width="7.33203125" style="16" customWidth="1"/>
    <col min="7" max="7" width="6.44140625" style="16" bestFit="1" customWidth="1"/>
    <col min="8" max="8" width="9.5546875" style="16" customWidth="1"/>
    <col min="9" max="9" width="9.33203125" style="16" customWidth="1"/>
    <col min="10" max="10" width="11.5546875" style="16" customWidth="1"/>
    <col min="11" max="11" width="12" style="16" bestFit="1" customWidth="1"/>
    <col min="12" max="12" width="10.5546875" style="16" customWidth="1"/>
    <col min="13" max="13" width="7.88671875" style="16" customWidth="1"/>
    <col min="14" max="14" width="17" style="16" customWidth="1"/>
    <col min="15" max="15" width="13.6640625" style="16" customWidth="1"/>
    <col min="16" max="16" width="11.88671875" style="16" customWidth="1"/>
    <col min="17" max="17" width="11.6640625" style="16" customWidth="1"/>
    <col min="18" max="16384" width="9.109375" style="16"/>
  </cols>
  <sheetData>
    <row r="1" spans="1:21" customFormat="1" ht="15.6">
      <c r="H1" s="35"/>
      <c r="I1" s="35"/>
      <c r="J1" s="35"/>
      <c r="K1" s="35"/>
      <c r="L1" s="35"/>
      <c r="M1" s="35"/>
      <c r="N1" s="35"/>
      <c r="O1" s="35"/>
      <c r="P1" s="738" t="s">
        <v>60</v>
      </c>
      <c r="Q1" s="738"/>
      <c r="S1" s="16"/>
      <c r="T1" s="42"/>
      <c r="U1" s="42"/>
    </row>
    <row r="2" spans="1:21" customFormat="1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44"/>
      <c r="S2" s="44"/>
      <c r="T2" s="44"/>
      <c r="U2" s="44"/>
    </row>
    <row r="3" spans="1:21" customFormat="1" ht="21">
      <c r="A3" s="670" t="s">
        <v>654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43"/>
      <c r="S3" s="43"/>
      <c r="T3" s="43"/>
      <c r="U3" s="43"/>
    </row>
    <row r="4" spans="1:21" customFormat="1" ht="10.5" customHeight="1"/>
    <row r="5" spans="1:21">
      <c r="A5" s="24"/>
      <c r="B5" s="24"/>
      <c r="C5" s="24"/>
      <c r="D5" s="24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3"/>
      <c r="Q5" s="21"/>
    </row>
    <row r="6" spans="1:21" ht="18" customHeight="1">
      <c r="A6" s="744" t="s">
        <v>762</v>
      </c>
      <c r="B6" s="744"/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4"/>
      <c r="Q6" s="744"/>
    </row>
    <row r="7" spans="1:21" ht="9.75" customHeight="1"/>
    <row r="8" spans="1:21" ht="0.75" customHeight="1"/>
    <row r="9" spans="1:21">
      <c r="A9" s="672" t="s">
        <v>857</v>
      </c>
      <c r="B9" s="672"/>
      <c r="Q9" s="32" t="s">
        <v>19</v>
      </c>
      <c r="R9" s="21"/>
      <c r="S9" s="21"/>
    </row>
    <row r="10" spans="1:21" ht="15.6">
      <c r="A10" s="14"/>
      <c r="N10" s="762" t="s">
        <v>856</v>
      </c>
      <c r="O10" s="762"/>
      <c r="P10" s="762"/>
      <c r="Q10" s="762"/>
    </row>
    <row r="11" spans="1:21" ht="28.5" customHeight="1">
      <c r="A11" s="741" t="s">
        <v>2</v>
      </c>
      <c r="B11" s="741" t="s">
        <v>3</v>
      </c>
      <c r="C11" s="654" t="s">
        <v>678</v>
      </c>
      <c r="D11" s="654"/>
      <c r="E11" s="654"/>
      <c r="F11" s="654" t="s">
        <v>679</v>
      </c>
      <c r="G11" s="654"/>
      <c r="H11" s="654"/>
      <c r="I11" s="690" t="s">
        <v>382</v>
      </c>
      <c r="J11" s="691"/>
      <c r="K11" s="692"/>
      <c r="L11" s="690" t="s">
        <v>87</v>
      </c>
      <c r="M11" s="691"/>
      <c r="N11" s="692"/>
      <c r="O11" s="776" t="s">
        <v>910</v>
      </c>
      <c r="P11" s="777"/>
      <c r="Q11" s="778"/>
    </row>
    <row r="12" spans="1:21" ht="39.75" customHeight="1">
      <c r="A12" s="742"/>
      <c r="B12" s="742"/>
      <c r="C12" s="5" t="s">
        <v>109</v>
      </c>
      <c r="D12" s="330" t="s">
        <v>758</v>
      </c>
      <c r="E12" s="38" t="s">
        <v>15</v>
      </c>
      <c r="F12" s="5" t="s">
        <v>109</v>
      </c>
      <c r="G12" s="330" t="s">
        <v>759</v>
      </c>
      <c r="H12" s="38" t="s">
        <v>15</v>
      </c>
      <c r="I12" s="5" t="s">
        <v>109</v>
      </c>
      <c r="J12" s="330" t="s">
        <v>759</v>
      </c>
      <c r="K12" s="38" t="s">
        <v>15</v>
      </c>
      <c r="L12" s="5" t="s">
        <v>109</v>
      </c>
      <c r="M12" s="330" t="s">
        <v>759</v>
      </c>
      <c r="N12" s="38" t="s">
        <v>15</v>
      </c>
      <c r="O12" s="5" t="s">
        <v>234</v>
      </c>
      <c r="P12" s="330" t="s">
        <v>760</v>
      </c>
      <c r="Q12" s="5" t="s">
        <v>110</v>
      </c>
    </row>
    <row r="13" spans="1:21" s="69" customFormat="1">
      <c r="A13" s="66">
        <v>1</v>
      </c>
      <c r="B13" s="66">
        <v>2</v>
      </c>
      <c r="C13" s="66">
        <v>3</v>
      </c>
      <c r="D13" s="66">
        <v>4</v>
      </c>
      <c r="E13" s="66">
        <v>5</v>
      </c>
      <c r="F13" s="66">
        <v>6</v>
      </c>
      <c r="G13" s="66">
        <v>7</v>
      </c>
      <c r="H13" s="66">
        <v>8</v>
      </c>
      <c r="I13" s="66">
        <v>9</v>
      </c>
      <c r="J13" s="66">
        <v>10</v>
      </c>
      <c r="K13" s="66">
        <v>11</v>
      </c>
      <c r="L13" s="66">
        <v>12</v>
      </c>
      <c r="M13" s="66">
        <v>13</v>
      </c>
      <c r="N13" s="66">
        <v>14</v>
      </c>
      <c r="O13" s="66">
        <v>15</v>
      </c>
      <c r="P13" s="66">
        <v>16</v>
      </c>
      <c r="Q13" s="66">
        <v>17</v>
      </c>
    </row>
    <row r="14" spans="1:21">
      <c r="A14" s="154">
        <v>1</v>
      </c>
      <c r="B14" s="19" t="s">
        <v>815</v>
      </c>
      <c r="C14" s="374">
        <v>277.04000000000002</v>
      </c>
      <c r="D14" s="462">
        <v>30.54</v>
      </c>
      <c r="E14" s="374">
        <f>C14+D14</f>
        <v>307.58000000000004</v>
      </c>
      <c r="F14" s="467">
        <v>72.48</v>
      </c>
      <c r="G14" s="433">
        <v>7.94</v>
      </c>
      <c r="H14" s="467">
        <f>F14+G14</f>
        <v>80.42</v>
      </c>
      <c r="I14" s="374">
        <v>199.42</v>
      </c>
      <c r="J14" s="374">
        <v>22.23</v>
      </c>
      <c r="K14" s="389">
        <f>I14+J14</f>
        <v>221.64999999999998</v>
      </c>
      <c r="L14" s="463">
        <v>265.85000000000002</v>
      </c>
      <c r="M14" s="374">
        <v>29.3</v>
      </c>
      <c r="N14" s="374">
        <f>L14+M14</f>
        <v>295.15000000000003</v>
      </c>
      <c r="O14" s="374">
        <f>F14+I14-L14</f>
        <v>6.0499999999999545</v>
      </c>
      <c r="P14" s="374">
        <f>G14+J14-M14</f>
        <v>0.87000000000000099</v>
      </c>
      <c r="Q14" s="374">
        <f>H14+K14-N14</f>
        <v>6.9199999999999591</v>
      </c>
    </row>
    <row r="15" spans="1:21">
      <c r="A15" s="154">
        <v>2</v>
      </c>
      <c r="B15" s="19" t="s">
        <v>816</v>
      </c>
      <c r="C15" s="374">
        <v>37.700000000000003</v>
      </c>
      <c r="D15" s="462">
        <v>4.1500000000000004</v>
      </c>
      <c r="E15" s="374">
        <f t="shared" ref="E15:E24" si="0">C15+D15</f>
        <v>41.85</v>
      </c>
      <c r="F15" s="467">
        <v>12.5</v>
      </c>
      <c r="G15" s="433">
        <v>1.37</v>
      </c>
      <c r="H15" s="467">
        <f t="shared" ref="H15:H24" si="1">F15+G15</f>
        <v>13.870000000000001</v>
      </c>
      <c r="I15" s="374">
        <v>27.17</v>
      </c>
      <c r="J15" s="374">
        <v>3.03</v>
      </c>
      <c r="K15" s="389">
        <f t="shared" ref="K15:K24" si="2">I15+J15</f>
        <v>30.200000000000003</v>
      </c>
      <c r="L15" s="463">
        <v>38.82</v>
      </c>
      <c r="M15" s="374">
        <v>4.28</v>
      </c>
      <c r="N15" s="374">
        <f t="shared" ref="N15:N25" si="3">L15+M15</f>
        <v>43.1</v>
      </c>
      <c r="O15" s="374">
        <f t="shared" ref="O15:O24" si="4">F15+I15-L15</f>
        <v>0.85000000000000142</v>
      </c>
      <c r="P15" s="374">
        <f t="shared" ref="P15:P25" si="5">G15+J15-M15</f>
        <v>0.12000000000000011</v>
      </c>
      <c r="Q15" s="374">
        <f t="shared" ref="Q15:Q25" si="6">H15+K15-N15</f>
        <v>0.97000000000000597</v>
      </c>
    </row>
    <row r="16" spans="1:21">
      <c r="A16" s="154">
        <v>3</v>
      </c>
      <c r="B16" s="19" t="s">
        <v>817</v>
      </c>
      <c r="C16" s="374">
        <v>62.21</v>
      </c>
      <c r="D16" s="462">
        <v>6.86</v>
      </c>
      <c r="E16" s="374">
        <f t="shared" si="0"/>
        <v>69.070000000000007</v>
      </c>
      <c r="F16" s="467">
        <v>17.5</v>
      </c>
      <c r="G16" s="433">
        <v>1.92</v>
      </c>
      <c r="H16" s="467">
        <f t="shared" si="1"/>
        <v>19.420000000000002</v>
      </c>
      <c r="I16" s="374">
        <v>44.81</v>
      </c>
      <c r="J16" s="374">
        <v>4.99</v>
      </c>
      <c r="K16" s="389">
        <f t="shared" si="2"/>
        <v>49.800000000000004</v>
      </c>
      <c r="L16" s="463">
        <v>62.08</v>
      </c>
      <c r="M16" s="374">
        <v>6.84</v>
      </c>
      <c r="N16" s="374">
        <f t="shared" si="3"/>
        <v>68.92</v>
      </c>
      <c r="O16" s="374">
        <f t="shared" si="4"/>
        <v>0.23000000000000398</v>
      </c>
      <c r="P16" s="374">
        <f t="shared" si="5"/>
        <v>7.0000000000000284E-2</v>
      </c>
      <c r="Q16" s="374">
        <f t="shared" si="6"/>
        <v>0.29999999999999716</v>
      </c>
    </row>
    <row r="17" spans="1:17">
      <c r="A17" s="154">
        <v>4</v>
      </c>
      <c r="B17" s="19" t="s">
        <v>818</v>
      </c>
      <c r="C17" s="374">
        <v>17.63</v>
      </c>
      <c r="D17" s="462">
        <v>1.94</v>
      </c>
      <c r="E17" s="374">
        <f t="shared" si="0"/>
        <v>19.57</v>
      </c>
      <c r="F17" s="467">
        <v>5</v>
      </c>
      <c r="G17" s="433">
        <v>0.55000000000000004</v>
      </c>
      <c r="H17" s="467">
        <f t="shared" si="1"/>
        <v>5.55</v>
      </c>
      <c r="I17" s="374">
        <v>12.66</v>
      </c>
      <c r="J17" s="374">
        <v>1.41</v>
      </c>
      <c r="K17" s="389">
        <f t="shared" si="2"/>
        <v>14.07</v>
      </c>
      <c r="L17" s="463">
        <v>19.78</v>
      </c>
      <c r="M17" s="374">
        <v>2.1800000000000002</v>
      </c>
      <c r="N17" s="374">
        <f t="shared" si="3"/>
        <v>21.96</v>
      </c>
      <c r="O17" s="374">
        <f t="shared" si="4"/>
        <v>-2.120000000000001</v>
      </c>
      <c r="P17" s="374">
        <f t="shared" si="5"/>
        <v>-0.2200000000000002</v>
      </c>
      <c r="Q17" s="374">
        <f t="shared" si="6"/>
        <v>-2.34</v>
      </c>
    </row>
    <row r="18" spans="1:17">
      <c r="A18" s="154">
        <v>5</v>
      </c>
      <c r="B18" s="19" t="s">
        <v>819</v>
      </c>
      <c r="C18" s="374">
        <v>64.94</v>
      </c>
      <c r="D18" s="462">
        <v>7.16</v>
      </c>
      <c r="E18" s="374">
        <f t="shared" si="0"/>
        <v>72.099999999999994</v>
      </c>
      <c r="F18" s="467">
        <v>17.5</v>
      </c>
      <c r="G18" s="433">
        <v>1.92</v>
      </c>
      <c r="H18" s="467">
        <f t="shared" si="1"/>
        <v>19.420000000000002</v>
      </c>
      <c r="I18" s="374">
        <v>46.73</v>
      </c>
      <c r="J18" s="374">
        <v>5.21</v>
      </c>
      <c r="K18" s="389">
        <f t="shared" si="2"/>
        <v>51.94</v>
      </c>
      <c r="L18" s="463">
        <v>64.66</v>
      </c>
      <c r="M18" s="374">
        <v>7.13</v>
      </c>
      <c r="N18" s="374">
        <f t="shared" si="3"/>
        <v>71.789999999999992</v>
      </c>
      <c r="O18" s="374">
        <f t="shared" si="4"/>
        <v>-0.43000000000000682</v>
      </c>
      <c r="P18" s="374">
        <f t="shared" si="5"/>
        <v>0</v>
      </c>
      <c r="Q18" s="374">
        <f t="shared" si="6"/>
        <v>-0.42999999999999261</v>
      </c>
    </row>
    <row r="19" spans="1:17">
      <c r="A19" s="154">
        <v>6</v>
      </c>
      <c r="B19" s="19" t="s">
        <v>820</v>
      </c>
      <c r="C19" s="374">
        <v>165.67</v>
      </c>
      <c r="D19" s="462">
        <v>18.260000000000002</v>
      </c>
      <c r="E19" s="374">
        <f t="shared" si="0"/>
        <v>183.92999999999998</v>
      </c>
      <c r="F19" s="467">
        <v>39.79</v>
      </c>
      <c r="G19" s="433">
        <v>4.38</v>
      </c>
      <c r="H19" s="467">
        <f t="shared" si="1"/>
        <v>44.17</v>
      </c>
      <c r="I19" s="374">
        <v>119.27</v>
      </c>
      <c r="J19" s="374">
        <v>13.3</v>
      </c>
      <c r="K19" s="389">
        <f t="shared" si="2"/>
        <v>132.57</v>
      </c>
      <c r="L19" s="463">
        <v>160.19</v>
      </c>
      <c r="M19" s="374">
        <v>17.66</v>
      </c>
      <c r="N19" s="374">
        <f t="shared" si="3"/>
        <v>177.85</v>
      </c>
      <c r="O19" s="374">
        <f t="shared" si="4"/>
        <v>-1.1299999999999955</v>
      </c>
      <c r="P19" s="374">
        <f t="shared" si="5"/>
        <v>1.9999999999999574E-2</v>
      </c>
      <c r="Q19" s="374">
        <f t="shared" si="6"/>
        <v>-1.1099999999999852</v>
      </c>
    </row>
    <row r="20" spans="1:17">
      <c r="A20" s="154">
        <v>7</v>
      </c>
      <c r="B20" s="19" t="s">
        <v>821</v>
      </c>
      <c r="C20" s="374">
        <v>67.709999999999994</v>
      </c>
      <c r="D20" s="462">
        <v>7.46</v>
      </c>
      <c r="E20" s="374">
        <f t="shared" si="0"/>
        <v>75.169999999999987</v>
      </c>
      <c r="F20" s="467">
        <v>15</v>
      </c>
      <c r="G20" s="433">
        <v>1.63</v>
      </c>
      <c r="H20" s="467">
        <f t="shared" si="1"/>
        <v>16.63</v>
      </c>
      <c r="I20" s="374">
        <v>48.72</v>
      </c>
      <c r="J20" s="374">
        <v>5.43</v>
      </c>
      <c r="K20" s="389">
        <f t="shared" si="2"/>
        <v>54.15</v>
      </c>
      <c r="L20" s="463">
        <v>67.28</v>
      </c>
      <c r="M20" s="374">
        <v>7.42</v>
      </c>
      <c r="N20" s="374">
        <f t="shared" si="3"/>
        <v>74.7</v>
      </c>
      <c r="O20" s="374">
        <f t="shared" si="4"/>
        <v>-3.5600000000000023</v>
      </c>
      <c r="P20" s="374">
        <f t="shared" si="5"/>
        <v>-0.36000000000000032</v>
      </c>
      <c r="Q20" s="374">
        <f t="shared" si="6"/>
        <v>-3.9200000000000017</v>
      </c>
    </row>
    <row r="21" spans="1:17">
      <c r="A21" s="154">
        <v>8</v>
      </c>
      <c r="B21" s="19" t="s">
        <v>822</v>
      </c>
      <c r="C21" s="374">
        <v>66.540000000000006</v>
      </c>
      <c r="D21" s="462">
        <v>7.33</v>
      </c>
      <c r="E21" s="374">
        <f t="shared" si="0"/>
        <v>73.87</v>
      </c>
      <c r="F21" s="467">
        <v>19.989999999999998</v>
      </c>
      <c r="G21" s="433">
        <v>2.19</v>
      </c>
      <c r="H21" s="467">
        <f t="shared" si="1"/>
        <v>22.18</v>
      </c>
      <c r="I21" s="374">
        <v>47.86</v>
      </c>
      <c r="J21" s="374">
        <v>5.34</v>
      </c>
      <c r="K21" s="389">
        <f t="shared" si="2"/>
        <v>53.2</v>
      </c>
      <c r="L21" s="463">
        <v>66.180000000000007</v>
      </c>
      <c r="M21" s="374">
        <v>7.29</v>
      </c>
      <c r="N21" s="374">
        <f t="shared" si="3"/>
        <v>73.470000000000013</v>
      </c>
      <c r="O21" s="374">
        <f t="shared" si="4"/>
        <v>1.6699999999999875</v>
      </c>
      <c r="P21" s="374">
        <f t="shared" si="5"/>
        <v>0.23999999999999932</v>
      </c>
      <c r="Q21" s="374">
        <f t="shared" si="6"/>
        <v>1.9099999999999824</v>
      </c>
    </row>
    <row r="22" spans="1:17">
      <c r="A22" s="154">
        <v>9</v>
      </c>
      <c r="B22" s="19" t="s">
        <v>823</v>
      </c>
      <c r="C22" s="374">
        <v>117.03</v>
      </c>
      <c r="D22" s="462">
        <v>12.9</v>
      </c>
      <c r="E22" s="374">
        <f t="shared" si="0"/>
        <v>129.93</v>
      </c>
      <c r="F22" s="467">
        <v>22.49</v>
      </c>
      <c r="G22" s="433">
        <v>2.46</v>
      </c>
      <c r="H22" s="467">
        <f t="shared" si="1"/>
        <v>24.95</v>
      </c>
      <c r="I22" s="374">
        <v>84.28</v>
      </c>
      <c r="J22" s="374">
        <v>9.4</v>
      </c>
      <c r="K22" s="389">
        <f t="shared" si="2"/>
        <v>93.68</v>
      </c>
      <c r="L22" s="463">
        <v>114.06</v>
      </c>
      <c r="M22" s="374">
        <v>12.57</v>
      </c>
      <c r="N22" s="374">
        <f t="shared" si="3"/>
        <v>126.63</v>
      </c>
      <c r="O22" s="374">
        <f t="shared" si="4"/>
        <v>-7.2900000000000063</v>
      </c>
      <c r="P22" s="374">
        <f t="shared" si="5"/>
        <v>-0.71000000000000085</v>
      </c>
      <c r="Q22" s="374">
        <f t="shared" si="6"/>
        <v>-7.9999999999999858</v>
      </c>
    </row>
    <row r="23" spans="1:17">
      <c r="A23" s="154">
        <v>10</v>
      </c>
      <c r="B23" s="19" t="s">
        <v>824</v>
      </c>
      <c r="C23" s="374">
        <v>39.229999999999997</v>
      </c>
      <c r="D23" s="462">
        <v>4.32</v>
      </c>
      <c r="E23" s="374">
        <f t="shared" si="0"/>
        <v>43.55</v>
      </c>
      <c r="F23" s="467">
        <v>7.5</v>
      </c>
      <c r="G23" s="433">
        <v>0.83</v>
      </c>
      <c r="H23" s="467">
        <f t="shared" si="1"/>
        <v>8.33</v>
      </c>
      <c r="I23" s="374">
        <v>28.24</v>
      </c>
      <c r="J23" s="374">
        <v>3.15</v>
      </c>
      <c r="K23" s="389">
        <f t="shared" si="2"/>
        <v>31.389999999999997</v>
      </c>
      <c r="L23" s="463">
        <v>40.28</v>
      </c>
      <c r="M23" s="374">
        <v>4.4400000000000004</v>
      </c>
      <c r="N23" s="374">
        <f t="shared" si="3"/>
        <v>44.72</v>
      </c>
      <c r="O23" s="374">
        <f t="shared" si="4"/>
        <v>-4.5400000000000063</v>
      </c>
      <c r="P23" s="374">
        <f t="shared" si="5"/>
        <v>-0.46000000000000041</v>
      </c>
      <c r="Q23" s="374">
        <f t="shared" si="6"/>
        <v>-5</v>
      </c>
    </row>
    <row r="24" spans="1:17">
      <c r="A24" s="154">
        <v>11</v>
      </c>
      <c r="B24" s="19" t="s">
        <v>825</v>
      </c>
      <c r="C24" s="374">
        <v>72.290000000000006</v>
      </c>
      <c r="D24" s="462">
        <v>7.97</v>
      </c>
      <c r="E24" s="374">
        <f t="shared" si="0"/>
        <v>80.260000000000005</v>
      </c>
      <c r="F24" s="467">
        <v>19.96</v>
      </c>
      <c r="G24" s="433">
        <v>2.19</v>
      </c>
      <c r="H24" s="467">
        <f t="shared" si="1"/>
        <v>22.150000000000002</v>
      </c>
      <c r="I24" s="374">
        <v>52.05</v>
      </c>
      <c r="J24" s="374">
        <v>5.8</v>
      </c>
      <c r="K24" s="389">
        <f t="shared" si="2"/>
        <v>57.849999999999994</v>
      </c>
      <c r="L24" s="463">
        <v>58.62</v>
      </c>
      <c r="M24" s="374">
        <v>6.45</v>
      </c>
      <c r="N24" s="374">
        <f t="shared" si="3"/>
        <v>65.069999999999993</v>
      </c>
      <c r="O24" s="374">
        <f t="shared" si="4"/>
        <v>13.389999999999993</v>
      </c>
      <c r="P24" s="374">
        <f t="shared" si="5"/>
        <v>1.54</v>
      </c>
      <c r="Q24" s="374">
        <f t="shared" si="6"/>
        <v>14.930000000000007</v>
      </c>
    </row>
    <row r="25" spans="1:17">
      <c r="A25" s="363"/>
      <c r="B25" s="363" t="s">
        <v>15</v>
      </c>
      <c r="C25" s="375">
        <f>SUM(C14:C24)</f>
        <v>987.9899999999999</v>
      </c>
      <c r="D25" s="464">
        <f>SUM(D14:D24)</f>
        <v>108.88999999999999</v>
      </c>
      <c r="E25" s="465">
        <f>SUM(E14:E24)</f>
        <v>1096.8799999999999</v>
      </c>
      <c r="F25" s="468">
        <v>249.7</v>
      </c>
      <c r="G25" s="469">
        <v>27.38</v>
      </c>
      <c r="H25" s="469">
        <f>SUM(F25:G25)</f>
        <v>277.08</v>
      </c>
      <c r="I25" s="466">
        <f t="shared" ref="I25:O25" si="7">SUM(I14:I24)</f>
        <v>711.20999999999992</v>
      </c>
      <c r="J25" s="465">
        <f t="shared" si="7"/>
        <v>79.290000000000006</v>
      </c>
      <c r="K25" s="465">
        <f>SUM(K14:K24)</f>
        <v>790.5</v>
      </c>
      <c r="L25" s="465">
        <f>SUM(L14:L24)</f>
        <v>957.79999999999984</v>
      </c>
      <c r="M25" s="465">
        <f>SUM(M14:M24)</f>
        <v>105.56000000000002</v>
      </c>
      <c r="N25" s="375">
        <f t="shared" si="3"/>
        <v>1063.3599999999999</v>
      </c>
      <c r="O25" s="375">
        <f t="shared" si="7"/>
        <v>3.1199999999999228</v>
      </c>
      <c r="P25" s="374">
        <f t="shared" si="5"/>
        <v>1.1099999999999852</v>
      </c>
      <c r="Q25" s="374">
        <f t="shared" si="6"/>
        <v>4.2200000000000273</v>
      </c>
    </row>
    <row r="26" spans="1:17">
      <c r="A26" s="12"/>
      <c r="B26" s="30"/>
      <c r="C26" s="30"/>
      <c r="D26" s="30"/>
      <c r="E26" s="21"/>
      <c r="F26" s="21"/>
      <c r="G26" s="21"/>
      <c r="H26" s="21"/>
      <c r="I26" s="21"/>
      <c r="J26" s="21"/>
      <c r="K26" s="21"/>
      <c r="L26" s="371"/>
      <c r="M26" s="21"/>
      <c r="N26" s="21"/>
      <c r="O26" s="371"/>
      <c r="P26" s="21"/>
      <c r="Q26" s="21"/>
    </row>
    <row r="27" spans="1:17" ht="14.25" customHeight="1">
      <c r="A27" s="779" t="s">
        <v>761</v>
      </c>
      <c r="B27" s="779"/>
      <c r="C27" s="779"/>
      <c r="D27" s="779"/>
      <c r="E27" s="779"/>
      <c r="F27" s="779"/>
      <c r="G27" s="779"/>
      <c r="H27" s="779"/>
      <c r="I27" s="779"/>
      <c r="J27" s="779"/>
      <c r="K27" s="779"/>
      <c r="L27" s="779"/>
      <c r="M27" s="779"/>
      <c r="N27" s="779"/>
      <c r="O27" s="779"/>
      <c r="P27" s="779"/>
      <c r="Q27" s="779"/>
    </row>
    <row r="28" spans="1:17" s="553" customFormat="1" ht="14.25" customHeight="1">
      <c r="A28" s="556"/>
      <c r="B28" s="556"/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</row>
    <row r="29" spans="1:17" s="553" customFormat="1" ht="14.25" customHeight="1">
      <c r="A29" s="556"/>
      <c r="B29" s="556"/>
      <c r="C29" s="556"/>
      <c r="D29" s="556"/>
      <c r="E29" s="556"/>
      <c r="F29" s="556"/>
      <c r="G29" s="556"/>
      <c r="H29" s="556"/>
      <c r="I29" s="556"/>
      <c r="J29" s="556"/>
      <c r="K29" s="556"/>
      <c r="L29" s="556"/>
      <c r="M29" s="556"/>
      <c r="N29" s="556"/>
      <c r="O29" s="556"/>
      <c r="P29" s="556"/>
      <c r="Q29" s="556"/>
    </row>
    <row r="30" spans="1:17" ht="15.75" customHeight="1">
      <c r="A30" s="34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15.75" customHeight="1">
      <c r="A31" s="15" t="s">
        <v>11</v>
      </c>
      <c r="B31" s="15"/>
      <c r="C31" s="15"/>
      <c r="D31" s="15"/>
      <c r="E31" s="368"/>
      <c r="F31" s="15"/>
      <c r="G31" s="15"/>
      <c r="H31" s="15"/>
      <c r="I31" s="15"/>
      <c r="J31" s="15"/>
      <c r="K31" s="15"/>
      <c r="L31" s="15"/>
      <c r="M31" s="15"/>
      <c r="O31" s="552"/>
      <c r="P31" s="552"/>
      <c r="Q31" s="552"/>
    </row>
    <row r="32" spans="1:17" ht="12.75" customHeight="1"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750" t="s">
        <v>865</v>
      </c>
      <c r="O32" s="750"/>
      <c r="P32" s="750"/>
      <c r="Q32" s="750"/>
    </row>
    <row r="33" spans="1:18" ht="12.75" customHeight="1">
      <c r="B33" s="552"/>
      <c r="C33" s="552"/>
      <c r="D33" s="552"/>
      <c r="E33" s="552"/>
      <c r="F33" s="552"/>
      <c r="G33" s="552"/>
      <c r="H33" s="552"/>
      <c r="I33" s="552"/>
      <c r="J33" s="552"/>
      <c r="K33" s="552"/>
      <c r="L33" s="552"/>
      <c r="M33" s="552"/>
      <c r="N33" s="750" t="s">
        <v>859</v>
      </c>
      <c r="O33" s="750"/>
      <c r="P33" s="750"/>
      <c r="Q33" s="750"/>
    </row>
    <row r="34" spans="1:18">
      <c r="A34" s="15"/>
      <c r="B34" s="21"/>
      <c r="C34" s="21"/>
      <c r="D34" s="373"/>
      <c r="E34" s="373"/>
      <c r="F34" s="30"/>
      <c r="G34" s="30"/>
      <c r="H34" s="30"/>
      <c r="I34" s="30"/>
      <c r="J34" s="30"/>
      <c r="K34" s="30"/>
      <c r="L34" s="373"/>
      <c r="M34" s="30"/>
      <c r="O34" s="35"/>
      <c r="P34" s="35"/>
      <c r="Q34" s="35"/>
      <c r="R34" s="35"/>
    </row>
  </sheetData>
  <mergeCells count="16">
    <mergeCell ref="N32:Q32"/>
    <mergeCell ref="N33:Q33"/>
    <mergeCell ref="A11:A12"/>
    <mergeCell ref="B11:B12"/>
    <mergeCell ref="I11:K11"/>
    <mergeCell ref="O11:Q11"/>
    <mergeCell ref="L11:N11"/>
    <mergeCell ref="C11:E11"/>
    <mergeCell ref="F11:H11"/>
    <mergeCell ref="A27:Q27"/>
    <mergeCell ref="P1:Q1"/>
    <mergeCell ref="A2:Q2"/>
    <mergeCell ref="A3:Q3"/>
    <mergeCell ref="N10:Q10"/>
    <mergeCell ref="A6:Q6"/>
    <mergeCell ref="A9:B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opLeftCell="A4" zoomScaleSheetLayoutView="90" workbookViewId="0">
      <selection activeCell="Q36" sqref="Q36"/>
    </sheetView>
  </sheetViews>
  <sheetFormatPr defaultColWidth="9.109375" defaultRowHeight="13.2"/>
  <cols>
    <col min="1" max="1" width="7.44140625" style="16" customWidth="1"/>
    <col min="2" max="2" width="18.88671875" style="16" customWidth="1"/>
    <col min="3" max="3" width="9.44140625" style="16" customWidth="1"/>
    <col min="4" max="4" width="8.88671875" style="16" customWidth="1"/>
    <col min="5" max="5" width="10" style="16" customWidth="1"/>
    <col min="6" max="7" width="7.33203125" style="16" customWidth="1"/>
    <col min="8" max="8" width="8.109375" style="16" customWidth="1"/>
    <col min="9" max="9" width="9.33203125" style="16" customWidth="1"/>
    <col min="10" max="10" width="10" style="16" customWidth="1"/>
    <col min="11" max="11" width="8.44140625" style="16" customWidth="1"/>
    <col min="12" max="12" width="8.6640625" style="16" customWidth="1"/>
    <col min="13" max="13" width="7.88671875" style="16" customWidth="1"/>
    <col min="14" max="14" width="8" style="16" customWidth="1"/>
    <col min="15" max="15" width="13.6640625" style="16" customWidth="1"/>
    <col min="16" max="16" width="12" style="16" customWidth="1"/>
    <col min="17" max="17" width="9.6640625" style="16" customWidth="1"/>
    <col min="18" max="16384" width="9.109375" style="16"/>
  </cols>
  <sheetData>
    <row r="1" spans="1:21" customFormat="1" ht="15.6">
      <c r="H1" s="35"/>
      <c r="I1" s="35"/>
      <c r="J1" s="35"/>
      <c r="K1" s="35"/>
      <c r="L1" s="35"/>
      <c r="M1" s="35"/>
      <c r="N1" s="35"/>
      <c r="O1" s="35"/>
      <c r="P1" s="738" t="s">
        <v>86</v>
      </c>
      <c r="Q1" s="738"/>
      <c r="R1" s="780"/>
      <c r="S1" s="16"/>
      <c r="T1" s="42"/>
      <c r="U1" s="42"/>
    </row>
    <row r="2" spans="1:21" customFormat="1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80"/>
      <c r="S2" s="44"/>
      <c r="T2" s="44"/>
      <c r="U2" s="44"/>
    </row>
    <row r="3" spans="1:21" customFormat="1" ht="21">
      <c r="A3" s="670" t="s">
        <v>654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780"/>
      <c r="S3" s="43"/>
      <c r="T3" s="43"/>
      <c r="U3" s="43"/>
    </row>
    <row r="4" spans="1:21" customFormat="1" ht="10.5" customHeight="1">
      <c r="R4" s="780"/>
    </row>
    <row r="5" spans="1:21" ht="9" customHeight="1">
      <c r="A5" s="24"/>
      <c r="B5" s="24"/>
      <c r="C5" s="24"/>
      <c r="D5" s="24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3"/>
      <c r="Q5" s="21"/>
      <c r="R5" s="780"/>
    </row>
    <row r="6" spans="1:21" ht="18.600000000000001" customHeight="1">
      <c r="B6" s="119"/>
      <c r="C6" s="119"/>
      <c r="D6" s="671" t="s">
        <v>763</v>
      </c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R6" s="780"/>
    </row>
    <row r="7" spans="1:21" ht="5.4" customHeight="1">
      <c r="R7" s="780"/>
    </row>
    <row r="8" spans="1:21">
      <c r="A8" s="672" t="s">
        <v>857</v>
      </c>
      <c r="B8" s="672"/>
      <c r="Q8" s="32" t="s">
        <v>19</v>
      </c>
      <c r="R8" s="780"/>
    </row>
    <row r="9" spans="1:21" ht="15.6">
      <c r="A9" s="14"/>
      <c r="N9" s="762" t="s">
        <v>856</v>
      </c>
      <c r="O9" s="762"/>
      <c r="P9" s="762"/>
      <c r="Q9" s="762"/>
      <c r="R9" s="780"/>
      <c r="S9" s="21"/>
    </row>
    <row r="10" spans="1:21" ht="37.200000000000003" customHeight="1">
      <c r="A10" s="741" t="s">
        <v>2</v>
      </c>
      <c r="B10" s="741" t="s">
        <v>3</v>
      </c>
      <c r="C10" s="654" t="s">
        <v>680</v>
      </c>
      <c r="D10" s="654"/>
      <c r="E10" s="654"/>
      <c r="F10" s="654" t="s">
        <v>681</v>
      </c>
      <c r="G10" s="654"/>
      <c r="H10" s="654"/>
      <c r="I10" s="690" t="s">
        <v>382</v>
      </c>
      <c r="J10" s="691"/>
      <c r="K10" s="692"/>
      <c r="L10" s="690" t="s">
        <v>87</v>
      </c>
      <c r="M10" s="691"/>
      <c r="N10" s="692"/>
      <c r="O10" s="776" t="s">
        <v>909</v>
      </c>
      <c r="P10" s="777"/>
      <c r="Q10" s="778"/>
      <c r="R10" s="780"/>
    </row>
    <row r="11" spans="1:21" ht="39.75" customHeight="1">
      <c r="A11" s="742"/>
      <c r="B11" s="742"/>
      <c r="C11" s="5" t="s">
        <v>109</v>
      </c>
      <c r="D11" s="330" t="s">
        <v>758</v>
      </c>
      <c r="E11" s="38" t="s">
        <v>15</v>
      </c>
      <c r="F11" s="5" t="s">
        <v>109</v>
      </c>
      <c r="G11" s="330" t="s">
        <v>759</v>
      </c>
      <c r="H11" s="38" t="s">
        <v>15</v>
      </c>
      <c r="I11" s="5" t="s">
        <v>109</v>
      </c>
      <c r="J11" s="330" t="s">
        <v>759</v>
      </c>
      <c r="K11" s="38" t="s">
        <v>15</v>
      </c>
      <c r="L11" s="5" t="s">
        <v>109</v>
      </c>
      <c r="M11" s="330" t="s">
        <v>759</v>
      </c>
      <c r="N11" s="38" t="s">
        <v>15</v>
      </c>
      <c r="O11" s="5" t="s">
        <v>234</v>
      </c>
      <c r="P11" s="330" t="s">
        <v>760</v>
      </c>
      <c r="Q11" s="5" t="s">
        <v>110</v>
      </c>
    </row>
    <row r="12" spans="1:21" s="69" customFormat="1">
      <c r="A12" s="66">
        <v>1</v>
      </c>
      <c r="B12" s="66">
        <v>2</v>
      </c>
      <c r="C12" s="66">
        <v>3</v>
      </c>
      <c r="D12" s="66">
        <v>4</v>
      </c>
      <c r="E12" s="66">
        <v>5</v>
      </c>
      <c r="F12" s="66">
        <v>6</v>
      </c>
      <c r="G12" s="66">
        <v>7</v>
      </c>
      <c r="H12" s="66">
        <v>8</v>
      </c>
      <c r="I12" s="66">
        <v>9</v>
      </c>
      <c r="J12" s="66">
        <v>10</v>
      </c>
      <c r="K12" s="66">
        <v>11</v>
      </c>
      <c r="L12" s="66">
        <v>12</v>
      </c>
      <c r="M12" s="66">
        <v>13</v>
      </c>
      <c r="N12" s="66">
        <v>14</v>
      </c>
      <c r="O12" s="66">
        <v>15</v>
      </c>
      <c r="P12" s="66">
        <v>16</v>
      </c>
      <c r="Q12" s="66">
        <v>17</v>
      </c>
    </row>
    <row r="13" spans="1:21">
      <c r="A13" s="154">
        <v>1</v>
      </c>
      <c r="B13" s="19" t="s">
        <v>815</v>
      </c>
      <c r="C13" s="374">
        <v>128.18</v>
      </c>
      <c r="D13" s="374">
        <v>14.29</v>
      </c>
      <c r="E13" s="367">
        <f>C13+D13</f>
        <v>142.47</v>
      </c>
      <c r="F13" s="288">
        <v>-1.1200000000000001</v>
      </c>
      <c r="G13" s="470">
        <v>-0.02</v>
      </c>
      <c r="H13" s="288">
        <f t="shared" ref="H13:H24" si="0">SUM(F13:G13)</f>
        <v>-1.1400000000000001</v>
      </c>
      <c r="I13" s="367">
        <v>129.22</v>
      </c>
      <c r="J13" s="367">
        <v>14.22</v>
      </c>
      <c r="K13" s="367">
        <f>I13+J13</f>
        <v>143.44</v>
      </c>
      <c r="L13" s="367">
        <v>142.26</v>
      </c>
      <c r="M13" s="367">
        <v>15.86</v>
      </c>
      <c r="N13" s="367">
        <f>L13+M13</f>
        <v>158.12</v>
      </c>
      <c r="O13" s="367">
        <f>F13+I13-L13</f>
        <v>-14.159999999999997</v>
      </c>
      <c r="P13" s="367">
        <f>G13+J13-M13</f>
        <v>-1.6599999999999984</v>
      </c>
      <c r="Q13" s="367">
        <f>H13+K13-N13</f>
        <v>-15.819999999999993</v>
      </c>
      <c r="S13" s="370"/>
      <c r="T13" s="370"/>
      <c r="U13" s="370"/>
    </row>
    <row r="14" spans="1:21">
      <c r="A14" s="154">
        <v>2</v>
      </c>
      <c r="B14" s="19" t="s">
        <v>816</v>
      </c>
      <c r="C14" s="374">
        <v>3.82</v>
      </c>
      <c r="D14" s="374">
        <v>0.43</v>
      </c>
      <c r="E14" s="367">
        <f t="shared" ref="E14:E23" si="1">C14+D14</f>
        <v>4.25</v>
      </c>
      <c r="F14" s="288">
        <v>-0.06</v>
      </c>
      <c r="G14" s="470">
        <v>0</v>
      </c>
      <c r="H14" s="288">
        <f t="shared" si="0"/>
        <v>-0.06</v>
      </c>
      <c r="I14" s="367">
        <v>7.58</v>
      </c>
      <c r="J14" s="367">
        <v>0.83</v>
      </c>
      <c r="K14" s="367">
        <f t="shared" ref="K14:K23" si="2">I14+J14</f>
        <v>8.41</v>
      </c>
      <c r="L14" s="367">
        <v>7.27</v>
      </c>
      <c r="M14" s="367">
        <v>0.81</v>
      </c>
      <c r="N14" s="367">
        <f t="shared" ref="N14:N23" si="3">L14+M14</f>
        <v>8.08</v>
      </c>
      <c r="O14" s="367">
        <f t="shared" ref="O14:O23" si="4">F14+I14-L14</f>
        <v>0.25000000000000089</v>
      </c>
      <c r="P14" s="367">
        <f t="shared" ref="P14:P23" si="5">G14+J14-M14</f>
        <v>1.9999999999999907E-2</v>
      </c>
      <c r="Q14" s="367">
        <f t="shared" ref="Q14:Q23" si="6">H14+K14-N14</f>
        <v>0.26999999999999957</v>
      </c>
      <c r="S14" s="370"/>
      <c r="T14" s="370"/>
      <c r="U14" s="370"/>
    </row>
    <row r="15" spans="1:21">
      <c r="A15" s="154">
        <v>3</v>
      </c>
      <c r="B15" s="19" t="s">
        <v>817</v>
      </c>
      <c r="C15" s="374">
        <v>43.74</v>
      </c>
      <c r="D15" s="374">
        <v>4.88</v>
      </c>
      <c r="E15" s="367">
        <f t="shared" si="1"/>
        <v>48.620000000000005</v>
      </c>
      <c r="F15" s="288">
        <v>-0.38</v>
      </c>
      <c r="G15" s="470">
        <v>-0.01</v>
      </c>
      <c r="H15" s="288">
        <f t="shared" si="0"/>
        <v>-0.39</v>
      </c>
      <c r="I15" s="367">
        <v>46.49</v>
      </c>
      <c r="J15" s="367">
        <v>5.0999999999999996</v>
      </c>
      <c r="K15" s="367">
        <f t="shared" si="2"/>
        <v>51.59</v>
      </c>
      <c r="L15" s="367">
        <v>44.55</v>
      </c>
      <c r="M15" s="367">
        <v>4.97</v>
      </c>
      <c r="N15" s="367">
        <f t="shared" si="3"/>
        <v>49.519999999999996</v>
      </c>
      <c r="O15" s="367">
        <f t="shared" si="4"/>
        <v>1.5600000000000023</v>
      </c>
      <c r="P15" s="367">
        <f t="shared" si="5"/>
        <v>0.12000000000000011</v>
      </c>
      <c r="Q15" s="367">
        <f t="shared" si="6"/>
        <v>1.6800000000000068</v>
      </c>
      <c r="S15" s="370"/>
      <c r="T15" s="370"/>
      <c r="U15" s="370"/>
    </row>
    <row r="16" spans="1:21">
      <c r="A16" s="154">
        <v>4</v>
      </c>
      <c r="B16" s="19" t="s">
        <v>818</v>
      </c>
      <c r="C16" s="374">
        <v>8.61</v>
      </c>
      <c r="D16" s="374">
        <v>0.96</v>
      </c>
      <c r="E16" s="367">
        <f t="shared" si="1"/>
        <v>9.57</v>
      </c>
      <c r="F16" s="288">
        <v>-0.1</v>
      </c>
      <c r="G16" s="470">
        <v>0</v>
      </c>
      <c r="H16" s="288">
        <f t="shared" si="0"/>
        <v>-0.1</v>
      </c>
      <c r="I16" s="367">
        <v>12.24</v>
      </c>
      <c r="J16" s="367">
        <v>1.34</v>
      </c>
      <c r="K16" s="367">
        <f t="shared" si="2"/>
        <v>13.58</v>
      </c>
      <c r="L16" s="367">
        <v>11.73</v>
      </c>
      <c r="M16" s="367">
        <v>1.31</v>
      </c>
      <c r="N16" s="367">
        <f t="shared" si="3"/>
        <v>13.040000000000001</v>
      </c>
      <c r="O16" s="367">
        <f t="shared" si="4"/>
        <v>0.41000000000000014</v>
      </c>
      <c r="P16" s="367">
        <f t="shared" si="5"/>
        <v>3.0000000000000027E-2</v>
      </c>
      <c r="Q16" s="367">
        <f t="shared" si="6"/>
        <v>0.4399999999999995</v>
      </c>
      <c r="S16" s="370"/>
      <c r="T16" s="370"/>
      <c r="U16" s="370"/>
    </row>
    <row r="17" spans="1:21">
      <c r="A17" s="154">
        <v>5</v>
      </c>
      <c r="B17" s="19" t="s">
        <v>819</v>
      </c>
      <c r="C17" s="374">
        <v>37.229999999999997</v>
      </c>
      <c r="D17" s="374">
        <v>4.1500000000000004</v>
      </c>
      <c r="E17" s="367">
        <f t="shared" si="1"/>
        <v>41.379999999999995</v>
      </c>
      <c r="F17" s="288">
        <v>-0.32</v>
      </c>
      <c r="G17" s="470">
        <v>-0.01</v>
      </c>
      <c r="H17" s="288">
        <f t="shared" si="0"/>
        <v>-0.33</v>
      </c>
      <c r="I17" s="367">
        <v>40.15</v>
      </c>
      <c r="J17" s="367">
        <v>4.41</v>
      </c>
      <c r="K17" s="367">
        <f t="shared" si="2"/>
        <v>44.56</v>
      </c>
      <c r="L17" s="367">
        <v>38.47</v>
      </c>
      <c r="M17" s="367">
        <v>4.29</v>
      </c>
      <c r="N17" s="367">
        <f t="shared" si="3"/>
        <v>42.76</v>
      </c>
      <c r="O17" s="367">
        <f t="shared" si="4"/>
        <v>1.3599999999999994</v>
      </c>
      <c r="P17" s="367">
        <f t="shared" si="5"/>
        <v>0.11000000000000032</v>
      </c>
      <c r="Q17" s="367">
        <f t="shared" si="6"/>
        <v>1.470000000000006</v>
      </c>
      <c r="S17" s="370"/>
      <c r="T17" s="370"/>
      <c r="U17" s="370"/>
    </row>
    <row r="18" spans="1:21">
      <c r="A18" s="154">
        <v>6</v>
      </c>
      <c r="B18" s="19" t="s">
        <v>820</v>
      </c>
      <c r="C18" s="374">
        <v>64.540000000000006</v>
      </c>
      <c r="D18" s="374">
        <v>7.2</v>
      </c>
      <c r="E18" s="367">
        <f t="shared" si="1"/>
        <v>71.740000000000009</v>
      </c>
      <c r="F18" s="288">
        <v>-0.54</v>
      </c>
      <c r="G18" s="470">
        <v>-0.01</v>
      </c>
      <c r="H18" s="288">
        <f t="shared" si="0"/>
        <v>-0.55000000000000004</v>
      </c>
      <c r="I18" s="367">
        <v>66.75</v>
      </c>
      <c r="J18" s="367">
        <v>7.33</v>
      </c>
      <c r="K18" s="367">
        <f t="shared" si="2"/>
        <v>74.08</v>
      </c>
      <c r="L18" s="367">
        <v>63.96</v>
      </c>
      <c r="M18" s="367">
        <v>7.13</v>
      </c>
      <c r="N18" s="367">
        <f t="shared" si="3"/>
        <v>71.09</v>
      </c>
      <c r="O18" s="367">
        <f t="shared" si="4"/>
        <v>2.2499999999999929</v>
      </c>
      <c r="P18" s="367">
        <f t="shared" si="5"/>
        <v>0.19000000000000039</v>
      </c>
      <c r="Q18" s="367">
        <f t="shared" si="6"/>
        <v>2.4399999999999977</v>
      </c>
      <c r="S18" s="370"/>
      <c r="T18" s="370"/>
      <c r="U18" s="370"/>
    </row>
    <row r="19" spans="1:21">
      <c r="A19" s="154">
        <v>7</v>
      </c>
      <c r="B19" s="19" t="s">
        <v>821</v>
      </c>
      <c r="C19" s="374">
        <v>26.37</v>
      </c>
      <c r="D19" s="374">
        <v>2.94</v>
      </c>
      <c r="E19" s="367">
        <f t="shared" si="1"/>
        <v>29.310000000000002</v>
      </c>
      <c r="F19" s="288">
        <v>-0.24</v>
      </c>
      <c r="G19" s="470">
        <v>-0.01</v>
      </c>
      <c r="H19" s="288">
        <f t="shared" si="0"/>
        <v>-0.25</v>
      </c>
      <c r="I19" s="367">
        <v>29.57</v>
      </c>
      <c r="J19" s="367">
        <v>3.25</v>
      </c>
      <c r="K19" s="367">
        <f t="shared" si="2"/>
        <v>32.82</v>
      </c>
      <c r="L19" s="367">
        <v>28.33</v>
      </c>
      <c r="M19" s="367">
        <v>3.16</v>
      </c>
      <c r="N19" s="367">
        <f t="shared" si="3"/>
        <v>31.49</v>
      </c>
      <c r="O19" s="367">
        <f t="shared" si="4"/>
        <v>1.0000000000000036</v>
      </c>
      <c r="P19" s="367">
        <f t="shared" si="5"/>
        <v>8.0000000000000071E-2</v>
      </c>
      <c r="Q19" s="367">
        <f t="shared" si="6"/>
        <v>1.0800000000000018</v>
      </c>
      <c r="S19" s="370"/>
      <c r="T19" s="370"/>
      <c r="U19" s="370"/>
    </row>
    <row r="20" spans="1:21">
      <c r="A20" s="154">
        <v>8</v>
      </c>
      <c r="B20" s="19" t="s">
        <v>822</v>
      </c>
      <c r="C20" s="374">
        <v>52.12</v>
      </c>
      <c r="D20" s="374">
        <v>5.81</v>
      </c>
      <c r="E20" s="367">
        <f t="shared" si="1"/>
        <v>57.93</v>
      </c>
      <c r="F20" s="288">
        <v>-0.44</v>
      </c>
      <c r="G20" s="470">
        <v>-0.01</v>
      </c>
      <c r="H20" s="288">
        <f t="shared" si="0"/>
        <v>-0.45</v>
      </c>
      <c r="I20" s="367">
        <v>54.69</v>
      </c>
      <c r="J20" s="367">
        <v>6</v>
      </c>
      <c r="K20" s="367">
        <f>I20+J20</f>
        <v>60.69</v>
      </c>
      <c r="L20" s="367">
        <v>52.4</v>
      </c>
      <c r="M20" s="367">
        <v>5.84</v>
      </c>
      <c r="N20" s="367">
        <f t="shared" si="3"/>
        <v>58.239999999999995</v>
      </c>
      <c r="O20" s="367">
        <f t="shared" si="4"/>
        <v>1.8500000000000014</v>
      </c>
      <c r="P20" s="367">
        <f t="shared" si="5"/>
        <v>0.15000000000000036</v>
      </c>
      <c r="Q20" s="367">
        <f t="shared" si="6"/>
        <v>2</v>
      </c>
      <c r="S20" s="370"/>
      <c r="T20" s="370"/>
      <c r="U20" s="370"/>
    </row>
    <row r="21" spans="1:21">
      <c r="A21" s="154">
        <v>9</v>
      </c>
      <c r="B21" s="19" t="s">
        <v>823</v>
      </c>
      <c r="C21" s="374">
        <v>54.58</v>
      </c>
      <c r="D21" s="374">
        <v>6.09</v>
      </c>
      <c r="E21" s="367">
        <f t="shared" si="1"/>
        <v>60.67</v>
      </c>
      <c r="F21" s="288">
        <v>-0.46</v>
      </c>
      <c r="G21" s="470">
        <v>-0.01</v>
      </c>
      <c r="H21" s="288">
        <f t="shared" si="0"/>
        <v>-0.47000000000000003</v>
      </c>
      <c r="I21" s="367">
        <v>57.05</v>
      </c>
      <c r="J21" s="367">
        <v>6.26</v>
      </c>
      <c r="K21" s="367">
        <f t="shared" si="2"/>
        <v>63.309999999999995</v>
      </c>
      <c r="L21" s="367">
        <v>54.66</v>
      </c>
      <c r="M21" s="367">
        <v>6.1</v>
      </c>
      <c r="N21" s="367">
        <f t="shared" si="3"/>
        <v>60.76</v>
      </c>
      <c r="O21" s="367">
        <f t="shared" si="4"/>
        <v>1.9299999999999997</v>
      </c>
      <c r="P21" s="367">
        <f t="shared" si="5"/>
        <v>0.15000000000000036</v>
      </c>
      <c r="Q21" s="367">
        <f t="shared" si="6"/>
        <v>2.0799999999999983</v>
      </c>
      <c r="S21" s="370"/>
      <c r="T21" s="370"/>
      <c r="U21" s="370"/>
    </row>
    <row r="22" spans="1:21">
      <c r="A22" s="154">
        <v>10</v>
      </c>
      <c r="B22" s="19" t="s">
        <v>824</v>
      </c>
      <c r="C22" s="374">
        <v>18.96</v>
      </c>
      <c r="D22" s="374">
        <v>2.11</v>
      </c>
      <c r="E22" s="367">
        <f t="shared" si="1"/>
        <v>21.07</v>
      </c>
      <c r="F22" s="288">
        <v>-0.18</v>
      </c>
      <c r="G22" s="470">
        <v>0</v>
      </c>
      <c r="H22" s="288">
        <f t="shared" si="0"/>
        <v>-0.18</v>
      </c>
      <c r="I22" s="367">
        <v>22.35</v>
      </c>
      <c r="J22" s="367">
        <v>2.4500000000000002</v>
      </c>
      <c r="K22" s="367">
        <f t="shared" si="2"/>
        <v>24.8</v>
      </c>
      <c r="L22" s="367">
        <v>21.42</v>
      </c>
      <c r="M22" s="367">
        <v>2.39</v>
      </c>
      <c r="N22" s="367">
        <f t="shared" si="3"/>
        <v>23.810000000000002</v>
      </c>
      <c r="O22" s="367">
        <f t="shared" si="4"/>
        <v>0.75</v>
      </c>
      <c r="P22" s="367">
        <f t="shared" si="5"/>
        <v>6.0000000000000053E-2</v>
      </c>
      <c r="Q22" s="367">
        <f t="shared" si="6"/>
        <v>0.80999999999999872</v>
      </c>
      <c r="S22" s="370"/>
      <c r="T22" s="370"/>
      <c r="U22" s="370"/>
    </row>
    <row r="23" spans="1:21">
      <c r="A23" s="154">
        <v>11</v>
      </c>
      <c r="B23" s="19" t="s">
        <v>825</v>
      </c>
      <c r="C23" s="374">
        <v>25.47</v>
      </c>
      <c r="D23" s="374">
        <v>2.84</v>
      </c>
      <c r="E23" s="367">
        <f t="shared" si="1"/>
        <v>28.31</v>
      </c>
      <c r="F23" s="288">
        <v>-0.23</v>
      </c>
      <c r="G23" s="470">
        <v>-0.01</v>
      </c>
      <c r="H23" s="288">
        <f t="shared" si="0"/>
        <v>-0.24000000000000002</v>
      </c>
      <c r="I23" s="367">
        <v>28.69</v>
      </c>
      <c r="J23" s="367">
        <v>3.15</v>
      </c>
      <c r="K23" s="367">
        <f t="shared" si="2"/>
        <v>31.84</v>
      </c>
      <c r="L23" s="367">
        <v>27.48</v>
      </c>
      <c r="M23" s="367">
        <v>3.06</v>
      </c>
      <c r="N23" s="367">
        <f t="shared" si="3"/>
        <v>30.54</v>
      </c>
      <c r="O23" s="367">
        <f t="shared" si="4"/>
        <v>0.98000000000000043</v>
      </c>
      <c r="P23" s="367">
        <f t="shared" si="5"/>
        <v>8.0000000000000071E-2</v>
      </c>
      <c r="Q23" s="367">
        <f t="shared" si="6"/>
        <v>1.0600000000000023</v>
      </c>
      <c r="S23" s="370"/>
      <c r="T23" s="370"/>
      <c r="U23" s="370"/>
    </row>
    <row r="24" spans="1:21">
      <c r="A24" s="3"/>
      <c r="B24" s="3" t="s">
        <v>15</v>
      </c>
      <c r="C24" s="375">
        <f>SUM(C13:C23)</f>
        <v>463.62</v>
      </c>
      <c r="D24" s="375">
        <f>SUM(D13:D23)</f>
        <v>51.7</v>
      </c>
      <c r="E24" s="367">
        <f>SUM(E13:E23)</f>
        <v>515.31999999999994</v>
      </c>
      <c r="F24" s="471">
        <v>-4.08</v>
      </c>
      <c r="G24" s="472">
        <v>-0.09</v>
      </c>
      <c r="H24" s="471">
        <f t="shared" si="0"/>
        <v>-4.17</v>
      </c>
      <c r="I24" s="369">
        <f t="shared" ref="I24:N24" si="7">SUM(I13:I23)</f>
        <v>494.78000000000009</v>
      </c>
      <c r="J24" s="369">
        <f t="shared" si="7"/>
        <v>54.339999999999996</v>
      </c>
      <c r="K24" s="367">
        <f t="shared" si="7"/>
        <v>549.12</v>
      </c>
      <c r="L24" s="369">
        <f t="shared" si="7"/>
        <v>492.52999999999992</v>
      </c>
      <c r="M24" s="369">
        <f t="shared" si="7"/>
        <v>54.920000000000009</v>
      </c>
      <c r="N24" s="369">
        <f t="shared" si="7"/>
        <v>547.45000000000005</v>
      </c>
      <c r="O24" s="367">
        <f>SUM(O13:O23)</f>
        <v>-1.8199999999999967</v>
      </c>
      <c r="P24" s="367">
        <f>SUM(P13:P23)</f>
        <v>-0.6699999999999966</v>
      </c>
      <c r="Q24" s="367">
        <f>SUM(Q13:Q23)</f>
        <v>-2.4899999999999824</v>
      </c>
      <c r="R24" s="370"/>
      <c r="S24" s="370"/>
      <c r="T24" s="370"/>
      <c r="U24" s="370"/>
    </row>
    <row r="25" spans="1:21">
      <c r="A25" s="12"/>
      <c r="B25" s="30"/>
      <c r="C25" s="373"/>
      <c r="D25" s="3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21" ht="14.25" customHeight="1">
      <c r="A26" s="779" t="s">
        <v>764</v>
      </c>
      <c r="B26" s="779"/>
      <c r="C26" s="779"/>
      <c r="D26" s="779"/>
      <c r="E26" s="779"/>
      <c r="F26" s="779"/>
      <c r="G26" s="779"/>
      <c r="H26" s="779"/>
      <c r="I26" s="779"/>
      <c r="J26" s="779"/>
      <c r="K26" s="779"/>
      <c r="L26" s="779"/>
      <c r="M26" s="779"/>
      <c r="N26" s="779"/>
      <c r="O26" s="779"/>
      <c r="P26" s="779"/>
      <c r="Q26" s="779"/>
    </row>
    <row r="27" spans="1:21" s="478" customFormat="1" ht="14.25" customHeight="1">
      <c r="A27" s="479"/>
      <c r="B27" s="479"/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</row>
    <row r="28" spans="1:21" s="478" customFormat="1" ht="14.25" customHeight="1">
      <c r="A28" s="479"/>
      <c r="B28" s="479"/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</row>
    <row r="29" spans="1:21" s="478" customFormat="1" ht="14.25" customHeight="1">
      <c r="A29" s="479"/>
      <c r="B29" s="479"/>
      <c r="C29" s="479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79"/>
    </row>
    <row r="30" spans="1:21" ht="15.75" customHeight="1">
      <c r="A30" s="34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21" ht="15.75" customHeight="1">
      <c r="A31" s="15" t="s">
        <v>11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P31" s="552"/>
      <c r="Q31" s="552"/>
    </row>
    <row r="32" spans="1:21" ht="12.75" customHeight="1"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750" t="s">
        <v>863</v>
      </c>
      <c r="N32" s="750"/>
      <c r="O32" s="750"/>
      <c r="P32" s="750"/>
      <c r="Q32" s="552"/>
    </row>
    <row r="33" spans="1:18" ht="12.75" customHeight="1">
      <c r="B33" s="552"/>
      <c r="C33" s="552"/>
      <c r="D33" s="552"/>
      <c r="E33" s="552"/>
      <c r="F33" s="552"/>
      <c r="G33" s="552"/>
      <c r="H33" s="552"/>
      <c r="I33" s="552"/>
      <c r="J33" s="552"/>
      <c r="K33" s="552"/>
      <c r="L33" s="552"/>
      <c r="M33" s="750" t="s">
        <v>859</v>
      </c>
      <c r="N33" s="750"/>
      <c r="O33" s="750"/>
      <c r="P33" s="750"/>
      <c r="Q33" s="552"/>
    </row>
    <row r="34" spans="1:18">
      <c r="A34" s="437"/>
      <c r="B34" s="437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35"/>
      <c r="P34" s="35"/>
      <c r="Q34" s="35"/>
      <c r="R34" s="35"/>
    </row>
    <row r="35" spans="1:18">
      <c r="A35" s="437"/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</row>
  </sheetData>
  <mergeCells count="17">
    <mergeCell ref="M33:P33"/>
    <mergeCell ref="N9:Q9"/>
    <mergeCell ref="D6:O6"/>
    <mergeCell ref="A10:A11"/>
    <mergeCell ref="B10:B11"/>
    <mergeCell ref="C10:E10"/>
    <mergeCell ref="F10:H10"/>
    <mergeCell ref="A26:Q26"/>
    <mergeCell ref="P1:Q1"/>
    <mergeCell ref="A2:Q2"/>
    <mergeCell ref="A3:Q3"/>
    <mergeCell ref="M32:P32"/>
    <mergeCell ref="R1:R10"/>
    <mergeCell ref="I10:K10"/>
    <mergeCell ref="L10:N10"/>
    <mergeCell ref="O10:Q10"/>
    <mergeCell ref="A8:B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opLeftCell="C5" zoomScale="90" zoomScaleNormal="90" zoomScaleSheetLayoutView="77" workbookViewId="0">
      <selection activeCell="Q36" sqref="Q36"/>
    </sheetView>
  </sheetViews>
  <sheetFormatPr defaultRowHeight="13.2"/>
  <cols>
    <col min="2" max="2" width="11.5546875" customWidth="1"/>
    <col min="3" max="3" width="14.6640625" customWidth="1"/>
    <col min="4" max="4" width="11.33203125" customWidth="1"/>
    <col min="5" max="5" width="12.44140625" customWidth="1"/>
    <col min="6" max="6" width="12" customWidth="1"/>
    <col min="7" max="7" width="13.109375" customWidth="1"/>
    <col min="17" max="17" width="10.88671875" customWidth="1"/>
    <col min="18" max="18" width="10.5546875" customWidth="1"/>
    <col min="19" max="19" width="11.6640625" customWidth="1"/>
    <col min="20" max="20" width="10.44140625" customWidth="1"/>
    <col min="21" max="21" width="11.109375" customWidth="1"/>
    <col min="22" max="22" width="11.88671875" customWidth="1"/>
  </cols>
  <sheetData>
    <row r="1" spans="1:26" ht="15.6">
      <c r="Q1" s="781" t="s">
        <v>61</v>
      </c>
      <c r="R1" s="781"/>
      <c r="S1" s="781"/>
    </row>
    <row r="3" spans="1:26" ht="15">
      <c r="A3" s="743" t="s">
        <v>0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</row>
    <row r="4" spans="1:26" ht="21">
      <c r="A4" s="725" t="s">
        <v>654</v>
      </c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43"/>
    </row>
    <row r="5" spans="1:26" ht="15.6">
      <c r="A5" s="782" t="s">
        <v>857</v>
      </c>
      <c r="B5" s="782"/>
      <c r="C5" s="782"/>
      <c r="D5" s="782"/>
      <c r="E5" s="782"/>
      <c r="F5" s="782"/>
      <c r="G5" s="782"/>
      <c r="H5" s="782"/>
      <c r="I5" s="782"/>
      <c r="J5" s="782"/>
      <c r="K5" s="782"/>
      <c r="L5" s="782"/>
      <c r="M5" s="782"/>
      <c r="N5" s="782"/>
      <c r="O5" s="782"/>
      <c r="P5" s="782"/>
      <c r="Q5" s="782"/>
    </row>
    <row r="6" spans="1:26">
      <c r="A6" s="35"/>
      <c r="B6" s="35"/>
      <c r="C6" s="167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U6" s="35"/>
    </row>
    <row r="8" spans="1:26" ht="15.6">
      <c r="A8" s="671" t="s">
        <v>231</v>
      </c>
      <c r="B8" s="671"/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  <c r="S8" s="671"/>
    </row>
    <row r="9" spans="1:26" ht="15.6">
      <c r="A9" s="46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783" t="s">
        <v>224</v>
      </c>
      <c r="Q9" s="783"/>
      <c r="R9" s="783"/>
      <c r="S9" s="783"/>
      <c r="U9" s="39"/>
    </row>
    <row r="10" spans="1:26">
      <c r="P10" s="762" t="s">
        <v>856</v>
      </c>
      <c r="Q10" s="762"/>
      <c r="R10" s="762"/>
      <c r="S10" s="762"/>
    </row>
    <row r="11" spans="1:26" ht="28.5" customHeight="1">
      <c r="A11" s="785" t="s">
        <v>20</v>
      </c>
      <c r="B11" s="741" t="s">
        <v>203</v>
      </c>
      <c r="C11" s="741" t="s">
        <v>381</v>
      </c>
      <c r="D11" s="741" t="s">
        <v>490</v>
      </c>
      <c r="E11" s="674" t="s">
        <v>682</v>
      </c>
      <c r="F11" s="674"/>
      <c r="G11" s="674"/>
      <c r="H11" s="666" t="s">
        <v>681</v>
      </c>
      <c r="I11" s="676"/>
      <c r="J11" s="667"/>
      <c r="K11" s="690" t="s">
        <v>383</v>
      </c>
      <c r="L11" s="691"/>
      <c r="M11" s="692"/>
      <c r="N11" s="748" t="s">
        <v>154</v>
      </c>
      <c r="O11" s="784"/>
      <c r="P11" s="745"/>
      <c r="Q11" s="654" t="s">
        <v>683</v>
      </c>
      <c r="R11" s="654"/>
      <c r="S11" s="654"/>
      <c r="T11" s="741" t="s">
        <v>253</v>
      </c>
      <c r="U11" s="741" t="s">
        <v>436</v>
      </c>
      <c r="V11" s="741" t="s">
        <v>384</v>
      </c>
    </row>
    <row r="12" spans="1:26" ht="65.25" customHeight="1">
      <c r="A12" s="786"/>
      <c r="B12" s="742"/>
      <c r="C12" s="742"/>
      <c r="D12" s="742"/>
      <c r="E12" s="5" t="s">
        <v>175</v>
      </c>
      <c r="F12" s="5" t="s">
        <v>204</v>
      </c>
      <c r="G12" s="5" t="s">
        <v>15</v>
      </c>
      <c r="H12" s="5" t="s">
        <v>175</v>
      </c>
      <c r="I12" s="5" t="s">
        <v>204</v>
      </c>
      <c r="J12" s="5" t="s">
        <v>15</v>
      </c>
      <c r="K12" s="5" t="s">
        <v>175</v>
      </c>
      <c r="L12" s="5" t="s">
        <v>204</v>
      </c>
      <c r="M12" s="5" t="s">
        <v>15</v>
      </c>
      <c r="N12" s="5" t="s">
        <v>175</v>
      </c>
      <c r="O12" s="5" t="s">
        <v>204</v>
      </c>
      <c r="P12" s="5" t="s">
        <v>15</v>
      </c>
      <c r="Q12" s="436" t="s">
        <v>848</v>
      </c>
      <c r="R12" s="436" t="s">
        <v>849</v>
      </c>
      <c r="S12" s="436" t="s">
        <v>850</v>
      </c>
      <c r="T12" s="742"/>
      <c r="U12" s="742"/>
      <c r="V12" s="742"/>
    </row>
    <row r="13" spans="1:26">
      <c r="A13" s="166">
        <v>1</v>
      </c>
      <c r="B13" s="111">
        <v>2</v>
      </c>
      <c r="C13" s="8">
        <v>3</v>
      </c>
      <c r="D13" s="111">
        <v>4</v>
      </c>
      <c r="E13" s="111">
        <v>5</v>
      </c>
      <c r="F13" s="8">
        <v>6</v>
      </c>
      <c r="G13" s="111">
        <v>7</v>
      </c>
      <c r="H13" s="111">
        <v>8</v>
      </c>
      <c r="I13" s="8">
        <v>9</v>
      </c>
      <c r="J13" s="111">
        <v>10</v>
      </c>
      <c r="K13" s="111">
        <v>11</v>
      </c>
      <c r="L13" s="8">
        <v>12</v>
      </c>
      <c r="M13" s="111">
        <v>13</v>
      </c>
      <c r="N13" s="111">
        <v>14</v>
      </c>
      <c r="O13" s="8">
        <v>15</v>
      </c>
      <c r="P13" s="111">
        <v>16</v>
      </c>
      <c r="Q13" s="111">
        <v>17</v>
      </c>
      <c r="R13" s="8">
        <v>18</v>
      </c>
      <c r="S13" s="111">
        <v>19</v>
      </c>
      <c r="T13" s="111">
        <v>20</v>
      </c>
      <c r="U13" s="8">
        <v>21</v>
      </c>
      <c r="V13" s="111">
        <v>22</v>
      </c>
    </row>
    <row r="14" spans="1:26">
      <c r="A14" s="18">
        <v>1</v>
      </c>
      <c r="B14" s="19" t="s">
        <v>815</v>
      </c>
      <c r="C14" s="9">
        <v>289</v>
      </c>
      <c r="D14" s="9">
        <v>329</v>
      </c>
      <c r="E14" s="9">
        <v>26.01</v>
      </c>
      <c r="F14" s="9">
        <v>2.89</v>
      </c>
      <c r="G14" s="376">
        <f>E14+F14</f>
        <v>28.900000000000002</v>
      </c>
      <c r="H14" s="9">
        <v>3.85</v>
      </c>
      <c r="I14" s="475">
        <v>0.38500000000000001</v>
      </c>
      <c r="J14" s="475">
        <f>H14+I14</f>
        <v>4.2350000000000003</v>
      </c>
      <c r="K14" s="217">
        <v>25.759999999999998</v>
      </c>
      <c r="L14" s="475">
        <v>2.9</v>
      </c>
      <c r="M14" s="475">
        <f>K14+L14</f>
        <v>28.659999999999997</v>
      </c>
      <c r="N14" s="217">
        <v>29.61</v>
      </c>
      <c r="O14" s="217">
        <v>3.29</v>
      </c>
      <c r="P14" s="475">
        <f>N14+O14</f>
        <v>32.9</v>
      </c>
      <c r="Q14" s="475">
        <f>H14+K14-N14</f>
        <v>0</v>
      </c>
      <c r="R14" s="376">
        <f>I14+L14-O14</f>
        <v>-4.9999999999998934E-3</v>
      </c>
      <c r="S14" s="376">
        <v>0</v>
      </c>
      <c r="T14" s="9"/>
      <c r="U14" s="9">
        <v>264</v>
      </c>
      <c r="V14" s="9">
        <v>264</v>
      </c>
      <c r="W14" s="393"/>
      <c r="X14" s="393"/>
      <c r="Y14" s="393"/>
      <c r="Z14" s="393"/>
    </row>
    <row r="15" spans="1:26">
      <c r="A15" s="18">
        <v>2</v>
      </c>
      <c r="B15" s="19" t="s">
        <v>816</v>
      </c>
      <c r="C15" s="9">
        <v>192</v>
      </c>
      <c r="D15" s="9">
        <v>192</v>
      </c>
      <c r="E15" s="9">
        <v>17.28</v>
      </c>
      <c r="F15" s="9">
        <v>1.92</v>
      </c>
      <c r="G15" s="376">
        <f t="shared" ref="G15:G25" si="0">E15+F15</f>
        <v>19.200000000000003</v>
      </c>
      <c r="H15" s="9">
        <v>1.36</v>
      </c>
      <c r="I15" s="475">
        <v>0.13600000000000001</v>
      </c>
      <c r="J15" s="475">
        <f t="shared" ref="J15:J25" si="1">H15+I15</f>
        <v>1.496</v>
      </c>
      <c r="K15" s="217">
        <v>15.920000000000002</v>
      </c>
      <c r="L15" s="475">
        <v>1.78</v>
      </c>
      <c r="M15" s="475">
        <f t="shared" ref="M15:M24" si="2">K15+L15</f>
        <v>17.700000000000003</v>
      </c>
      <c r="N15" s="217">
        <v>17.28</v>
      </c>
      <c r="O15" s="217">
        <v>1.92</v>
      </c>
      <c r="P15" s="475">
        <f t="shared" ref="P15:P24" si="3">N15+O15</f>
        <v>19.200000000000003</v>
      </c>
      <c r="Q15" s="475">
        <f t="shared" ref="Q15:Q25" si="4">H15+K15-N15</f>
        <v>0</v>
      </c>
      <c r="R15" s="376">
        <f t="shared" ref="R15:R25" si="5">I15+L15-O15</f>
        <v>-4.0000000000000036E-3</v>
      </c>
      <c r="S15" s="376">
        <f t="shared" ref="S15:S25" si="6">J15+M15-P15</f>
        <v>-4.0000000000013358E-3</v>
      </c>
      <c r="T15" s="9"/>
      <c r="U15" s="9">
        <v>159</v>
      </c>
      <c r="V15" s="9">
        <v>159</v>
      </c>
      <c r="W15" s="393"/>
      <c r="X15" s="393"/>
      <c r="Y15" s="393"/>
      <c r="Z15" s="393"/>
    </row>
    <row r="16" spans="1:26" ht="13.5" customHeight="1">
      <c r="A16" s="18">
        <v>3</v>
      </c>
      <c r="B16" s="19" t="s">
        <v>817</v>
      </c>
      <c r="C16" s="9">
        <v>258</v>
      </c>
      <c r="D16" s="9">
        <v>258</v>
      </c>
      <c r="E16" s="9">
        <v>23.22</v>
      </c>
      <c r="F16" s="9">
        <v>2.58</v>
      </c>
      <c r="G16" s="376">
        <f t="shared" si="0"/>
        <v>25.799999999999997</v>
      </c>
      <c r="H16" s="9">
        <v>2.85</v>
      </c>
      <c r="I16" s="475">
        <v>0.28500000000000003</v>
      </c>
      <c r="J16" s="475">
        <f t="shared" si="1"/>
        <v>3.1350000000000002</v>
      </c>
      <c r="K16" s="217">
        <v>20.369999999999997</v>
      </c>
      <c r="L16" s="475">
        <v>2.29</v>
      </c>
      <c r="M16" s="475">
        <f t="shared" si="2"/>
        <v>22.659999999999997</v>
      </c>
      <c r="N16" s="217">
        <v>23.22</v>
      </c>
      <c r="O16" s="217">
        <v>2.58</v>
      </c>
      <c r="P16" s="475">
        <f t="shared" si="3"/>
        <v>25.799999999999997</v>
      </c>
      <c r="Q16" s="475">
        <f t="shared" si="4"/>
        <v>0</v>
      </c>
      <c r="R16" s="376">
        <f t="shared" si="5"/>
        <v>-4.9999999999998934E-3</v>
      </c>
      <c r="S16" s="376">
        <f t="shared" si="6"/>
        <v>-4.9999999999990052E-3</v>
      </c>
      <c r="T16" s="9"/>
      <c r="U16" s="9">
        <v>106</v>
      </c>
      <c r="V16" s="9">
        <v>106</v>
      </c>
      <c r="W16" s="393"/>
      <c r="X16" s="393"/>
      <c r="Y16" s="393"/>
      <c r="Z16" s="393"/>
    </row>
    <row r="17" spans="1:26">
      <c r="A17" s="18">
        <v>4</v>
      </c>
      <c r="B17" s="19" t="s">
        <v>818</v>
      </c>
      <c r="C17" s="9">
        <v>84</v>
      </c>
      <c r="D17" s="9">
        <v>84</v>
      </c>
      <c r="E17" s="9">
        <v>7.56</v>
      </c>
      <c r="F17" s="9">
        <v>0.84</v>
      </c>
      <c r="G17" s="376">
        <f t="shared" si="0"/>
        <v>8.4</v>
      </c>
      <c r="H17" s="9">
        <v>0.73</v>
      </c>
      <c r="I17" s="475">
        <v>7.2999999999999995E-2</v>
      </c>
      <c r="J17" s="475">
        <f t="shared" si="1"/>
        <v>0.80299999999999994</v>
      </c>
      <c r="K17" s="217">
        <v>6.83</v>
      </c>
      <c r="L17" s="475">
        <v>0.77</v>
      </c>
      <c r="M17" s="475">
        <f t="shared" si="2"/>
        <v>7.6</v>
      </c>
      <c r="N17" s="217">
        <v>7.56</v>
      </c>
      <c r="O17" s="217">
        <v>0.84</v>
      </c>
      <c r="P17" s="475">
        <f t="shared" si="3"/>
        <v>8.4</v>
      </c>
      <c r="Q17" s="475">
        <f t="shared" si="4"/>
        <v>0</v>
      </c>
      <c r="R17" s="376">
        <f t="shared" si="5"/>
        <v>3.0000000000000027E-3</v>
      </c>
      <c r="S17" s="376">
        <f t="shared" si="6"/>
        <v>2.9999999999983373E-3</v>
      </c>
      <c r="T17" s="9"/>
      <c r="U17" s="9">
        <v>0</v>
      </c>
      <c r="V17" s="9">
        <v>0</v>
      </c>
      <c r="W17" s="393"/>
      <c r="X17" s="393"/>
      <c r="Y17" s="393"/>
      <c r="Z17" s="393"/>
    </row>
    <row r="18" spans="1:26">
      <c r="A18" s="18">
        <v>5</v>
      </c>
      <c r="B18" s="19" t="s">
        <v>819</v>
      </c>
      <c r="C18" s="9">
        <v>334</v>
      </c>
      <c r="D18" s="9">
        <v>334</v>
      </c>
      <c r="E18" s="9">
        <v>30.06</v>
      </c>
      <c r="F18" s="9">
        <v>3.34</v>
      </c>
      <c r="G18" s="376">
        <f t="shared" si="0"/>
        <v>33.4</v>
      </c>
      <c r="H18" s="9">
        <v>2.62</v>
      </c>
      <c r="I18" s="475">
        <v>0.26200000000000001</v>
      </c>
      <c r="J18" s="475">
        <f t="shared" si="1"/>
        <v>2.8820000000000001</v>
      </c>
      <c r="K18" s="217">
        <v>27.439999999999998</v>
      </c>
      <c r="L18" s="475">
        <v>3.08</v>
      </c>
      <c r="M18" s="475">
        <f t="shared" si="2"/>
        <v>30.519999999999996</v>
      </c>
      <c r="N18" s="217">
        <v>30.06</v>
      </c>
      <c r="O18" s="217">
        <v>3.34</v>
      </c>
      <c r="P18" s="475">
        <f t="shared" si="3"/>
        <v>33.4</v>
      </c>
      <c r="Q18" s="475">
        <f t="shared" si="4"/>
        <v>0</v>
      </c>
      <c r="R18" s="376">
        <f t="shared" si="5"/>
        <v>2.0000000000002238E-3</v>
      </c>
      <c r="S18" s="376">
        <f t="shared" si="6"/>
        <v>1.9999999999953388E-3</v>
      </c>
      <c r="T18" s="9"/>
      <c r="U18" s="9">
        <v>277</v>
      </c>
      <c r="V18" s="9">
        <v>277</v>
      </c>
      <c r="W18" s="393"/>
      <c r="X18" s="393"/>
      <c r="Y18" s="393"/>
      <c r="Z18" s="393"/>
    </row>
    <row r="19" spans="1:26" ht="12" customHeight="1">
      <c r="A19" s="18">
        <v>6</v>
      </c>
      <c r="B19" s="19" t="s">
        <v>820</v>
      </c>
      <c r="C19" s="9">
        <v>421</v>
      </c>
      <c r="D19" s="9">
        <v>421</v>
      </c>
      <c r="E19" s="9">
        <v>37.89</v>
      </c>
      <c r="F19" s="9">
        <v>4.21</v>
      </c>
      <c r="G19" s="376">
        <f t="shared" si="0"/>
        <v>42.1</v>
      </c>
      <c r="H19" s="9">
        <v>2.82</v>
      </c>
      <c r="I19" s="475">
        <v>0.28199999999999997</v>
      </c>
      <c r="J19" s="475">
        <f t="shared" si="1"/>
        <v>3.1019999999999999</v>
      </c>
      <c r="K19" s="217">
        <v>35.07</v>
      </c>
      <c r="L19" s="475">
        <v>3.93</v>
      </c>
      <c r="M19" s="475">
        <f t="shared" si="2"/>
        <v>39</v>
      </c>
      <c r="N19" s="217">
        <v>37.89</v>
      </c>
      <c r="O19" s="217">
        <v>4.21</v>
      </c>
      <c r="P19" s="475">
        <f t="shared" si="3"/>
        <v>42.1</v>
      </c>
      <c r="Q19" s="475">
        <f t="shared" si="4"/>
        <v>0</v>
      </c>
      <c r="R19" s="376">
        <f t="shared" si="5"/>
        <v>1.9999999999997797E-3</v>
      </c>
      <c r="S19" s="376">
        <f t="shared" si="6"/>
        <v>1.9999999999953388E-3</v>
      </c>
      <c r="T19" s="9"/>
      <c r="U19" s="9">
        <v>90</v>
      </c>
      <c r="V19" s="9">
        <v>90</v>
      </c>
      <c r="W19" s="393"/>
      <c r="X19" s="393"/>
      <c r="Y19" s="393"/>
      <c r="Z19" s="393"/>
    </row>
    <row r="20" spans="1:26">
      <c r="A20" s="18">
        <v>7</v>
      </c>
      <c r="B20" s="19" t="s">
        <v>821</v>
      </c>
      <c r="C20" s="9">
        <v>201</v>
      </c>
      <c r="D20" s="9">
        <v>201</v>
      </c>
      <c r="E20" s="9">
        <v>18.09</v>
      </c>
      <c r="F20" s="9">
        <v>2.0099999999999998</v>
      </c>
      <c r="G20" s="376">
        <f t="shared" si="0"/>
        <v>20.100000000000001</v>
      </c>
      <c r="H20" s="9">
        <v>1.52</v>
      </c>
      <c r="I20" s="475">
        <v>0.15200000000000002</v>
      </c>
      <c r="J20" s="475">
        <f t="shared" si="1"/>
        <v>1.6720000000000002</v>
      </c>
      <c r="K20" s="217">
        <v>16.57</v>
      </c>
      <c r="L20" s="475">
        <v>1.86</v>
      </c>
      <c r="M20" s="475">
        <f t="shared" si="2"/>
        <v>18.43</v>
      </c>
      <c r="N20" s="217">
        <v>18.09</v>
      </c>
      <c r="O20" s="217">
        <v>2.0099999999999998</v>
      </c>
      <c r="P20" s="475">
        <f t="shared" si="3"/>
        <v>20.100000000000001</v>
      </c>
      <c r="Q20" s="475">
        <f t="shared" si="4"/>
        <v>0</v>
      </c>
      <c r="R20" s="376">
        <f t="shared" si="5"/>
        <v>2.0000000000002238E-3</v>
      </c>
      <c r="S20" s="376">
        <f t="shared" si="6"/>
        <v>1.9999999999988916E-3</v>
      </c>
      <c r="T20" s="9"/>
      <c r="U20" s="9">
        <v>81</v>
      </c>
      <c r="V20" s="9">
        <v>81</v>
      </c>
      <c r="W20" s="393"/>
      <c r="X20" s="393"/>
      <c r="Y20" s="393"/>
      <c r="Z20" s="393"/>
    </row>
    <row r="21" spans="1:26">
      <c r="A21" s="18">
        <v>8</v>
      </c>
      <c r="B21" s="19" t="s">
        <v>822</v>
      </c>
      <c r="C21" s="9">
        <v>273</v>
      </c>
      <c r="D21" s="9">
        <v>273</v>
      </c>
      <c r="E21" s="9">
        <v>24.57</v>
      </c>
      <c r="F21" s="9">
        <v>2.73</v>
      </c>
      <c r="G21" s="376">
        <f t="shared" si="0"/>
        <v>27.3</v>
      </c>
      <c r="H21" s="9">
        <v>2.91</v>
      </c>
      <c r="I21" s="475">
        <v>0.29100000000000004</v>
      </c>
      <c r="J21" s="475">
        <f t="shared" si="1"/>
        <v>3.2010000000000001</v>
      </c>
      <c r="K21" s="217">
        <v>21.66</v>
      </c>
      <c r="L21" s="475">
        <v>2.44</v>
      </c>
      <c r="M21" s="475">
        <f t="shared" si="2"/>
        <v>24.1</v>
      </c>
      <c r="N21" s="217">
        <v>24.57</v>
      </c>
      <c r="O21" s="217">
        <v>2.73</v>
      </c>
      <c r="P21" s="475">
        <f t="shared" si="3"/>
        <v>27.3</v>
      </c>
      <c r="Q21" s="475">
        <f t="shared" si="4"/>
        <v>0</v>
      </c>
      <c r="R21" s="376">
        <f t="shared" si="5"/>
        <v>9.9999999999988987E-4</v>
      </c>
      <c r="S21" s="376">
        <f t="shared" si="6"/>
        <v>1.0000000000012221E-3</v>
      </c>
      <c r="T21" s="9"/>
      <c r="U21" s="9">
        <v>230</v>
      </c>
      <c r="V21" s="9">
        <v>230</v>
      </c>
      <c r="W21" s="393"/>
      <c r="X21" s="393"/>
      <c r="Y21" s="393"/>
      <c r="Z21" s="393"/>
    </row>
    <row r="22" spans="1:26">
      <c r="A22" s="18">
        <v>9</v>
      </c>
      <c r="B22" s="19" t="s">
        <v>823</v>
      </c>
      <c r="C22" s="9">
        <v>358</v>
      </c>
      <c r="D22" s="9">
        <v>366</v>
      </c>
      <c r="E22" s="9">
        <v>32.22</v>
      </c>
      <c r="F22" s="9">
        <v>3.58</v>
      </c>
      <c r="G22" s="376">
        <f t="shared" si="0"/>
        <v>35.799999999999997</v>
      </c>
      <c r="H22" s="9">
        <v>2.62</v>
      </c>
      <c r="I22" s="475">
        <v>0.26200000000000001</v>
      </c>
      <c r="J22" s="475">
        <f t="shared" si="1"/>
        <v>2.8820000000000001</v>
      </c>
      <c r="K22" s="217">
        <v>30.319999999999997</v>
      </c>
      <c r="L22" s="475">
        <v>3.4</v>
      </c>
      <c r="M22" s="475">
        <f t="shared" si="2"/>
        <v>33.72</v>
      </c>
      <c r="N22" s="217">
        <v>32.94</v>
      </c>
      <c r="O22" s="217">
        <v>3.66</v>
      </c>
      <c r="P22" s="475">
        <f t="shared" si="3"/>
        <v>36.599999999999994</v>
      </c>
      <c r="Q22" s="475">
        <f t="shared" si="4"/>
        <v>0</v>
      </c>
      <c r="R22" s="376">
        <f t="shared" si="5"/>
        <v>1.9999999999997797E-3</v>
      </c>
      <c r="S22" s="376">
        <f t="shared" si="6"/>
        <v>2.0000000000024443E-3</v>
      </c>
      <c r="T22" s="9"/>
      <c r="U22" s="9">
        <v>0</v>
      </c>
      <c r="V22" s="9">
        <v>0</v>
      </c>
      <c r="W22" s="393"/>
      <c r="X22" s="393"/>
      <c r="Y22" s="393"/>
      <c r="Z22" s="393"/>
    </row>
    <row r="23" spans="1:26">
      <c r="A23" s="18">
        <v>10</v>
      </c>
      <c r="B23" s="19" t="s">
        <v>824</v>
      </c>
      <c r="C23" s="9">
        <v>107</v>
      </c>
      <c r="D23" s="9">
        <v>107</v>
      </c>
      <c r="E23" s="9">
        <v>9.6300000000000008</v>
      </c>
      <c r="F23" s="9">
        <v>1.07</v>
      </c>
      <c r="G23" s="376">
        <f t="shared" si="0"/>
        <v>10.700000000000001</v>
      </c>
      <c r="H23" s="9">
        <v>0.92</v>
      </c>
      <c r="I23" s="475">
        <v>9.2000000000000012E-2</v>
      </c>
      <c r="J23" s="475">
        <f t="shared" si="1"/>
        <v>1.012</v>
      </c>
      <c r="K23" s="217">
        <v>8.7100000000000009</v>
      </c>
      <c r="L23" s="475">
        <v>0.98</v>
      </c>
      <c r="M23" s="475">
        <f t="shared" si="2"/>
        <v>9.6900000000000013</v>
      </c>
      <c r="N23" s="217">
        <v>9.6300000000000008</v>
      </c>
      <c r="O23" s="217">
        <v>1.07</v>
      </c>
      <c r="P23" s="475">
        <f t="shared" si="3"/>
        <v>10.700000000000001</v>
      </c>
      <c r="Q23" s="475">
        <f t="shared" si="4"/>
        <v>0</v>
      </c>
      <c r="R23" s="376">
        <f t="shared" si="5"/>
        <v>2.0000000000000018E-3</v>
      </c>
      <c r="S23" s="376">
        <f t="shared" si="6"/>
        <v>2.0000000000006679E-3</v>
      </c>
      <c r="T23" s="9"/>
      <c r="U23" s="9">
        <v>86</v>
      </c>
      <c r="V23" s="9">
        <v>86</v>
      </c>
      <c r="W23" s="393"/>
      <c r="X23" s="393"/>
      <c r="Y23" s="393"/>
      <c r="Z23" s="393"/>
    </row>
    <row r="24" spans="1:26">
      <c r="A24" s="18">
        <v>11</v>
      </c>
      <c r="B24" s="19" t="s">
        <v>825</v>
      </c>
      <c r="C24" s="9">
        <v>408</v>
      </c>
      <c r="D24" s="9">
        <v>408</v>
      </c>
      <c r="E24" s="9">
        <v>36.72</v>
      </c>
      <c r="F24" s="9">
        <v>4.08</v>
      </c>
      <c r="G24" s="376">
        <f t="shared" si="0"/>
        <v>40.799999999999997</v>
      </c>
      <c r="H24" s="9">
        <v>2.62</v>
      </c>
      <c r="I24" s="475">
        <v>0.26200000000000001</v>
      </c>
      <c r="J24" s="475">
        <f t="shared" si="1"/>
        <v>2.8820000000000001</v>
      </c>
      <c r="K24" s="475">
        <v>34.1</v>
      </c>
      <c r="L24" s="475">
        <v>3.82</v>
      </c>
      <c r="M24" s="475">
        <f t="shared" si="2"/>
        <v>37.92</v>
      </c>
      <c r="N24" s="217">
        <v>36.72</v>
      </c>
      <c r="O24" s="217">
        <v>4.08</v>
      </c>
      <c r="P24" s="475">
        <f t="shared" si="3"/>
        <v>40.799999999999997</v>
      </c>
      <c r="Q24" s="475">
        <f t="shared" si="4"/>
        <v>0</v>
      </c>
      <c r="R24" s="376">
        <f t="shared" si="5"/>
        <v>1.9999999999997797E-3</v>
      </c>
      <c r="S24" s="376">
        <f t="shared" si="6"/>
        <v>2.0000000000024443E-3</v>
      </c>
      <c r="T24" s="9"/>
      <c r="U24" s="9">
        <v>103</v>
      </c>
      <c r="V24" s="9">
        <v>103</v>
      </c>
      <c r="W24" s="393"/>
      <c r="X24" s="393"/>
      <c r="Y24" s="393"/>
      <c r="Z24" s="393"/>
    </row>
    <row r="25" spans="1:26">
      <c r="A25" s="29" t="s">
        <v>15</v>
      </c>
      <c r="B25" s="9"/>
      <c r="C25" s="9">
        <f>SUM(C14:C24)</f>
        <v>2925</v>
      </c>
      <c r="D25" s="9">
        <f>SUM(D14:D24)</f>
        <v>2973</v>
      </c>
      <c r="E25" s="9">
        <f>SUM(E14:E24)</f>
        <v>263.25</v>
      </c>
      <c r="F25" s="9">
        <f>SUM(F14:F24)</f>
        <v>29.25</v>
      </c>
      <c r="G25" s="376">
        <f t="shared" si="0"/>
        <v>292.5</v>
      </c>
      <c r="H25" s="9">
        <f>SUM(H14:H24)</f>
        <v>24.820000000000004</v>
      </c>
      <c r="I25" s="475">
        <f>SUM(I14:I24)</f>
        <v>2.4820000000000002</v>
      </c>
      <c r="J25" s="475">
        <f t="shared" si="1"/>
        <v>27.302000000000003</v>
      </c>
      <c r="K25" s="217">
        <f t="shared" ref="K25:P25" si="7">SUM(K14:K24)</f>
        <v>242.74999999999997</v>
      </c>
      <c r="L25" s="475">
        <f t="shared" si="7"/>
        <v>27.25</v>
      </c>
      <c r="M25" s="475">
        <f t="shared" si="7"/>
        <v>270</v>
      </c>
      <c r="N25" s="217">
        <f t="shared" si="7"/>
        <v>267.57</v>
      </c>
      <c r="O25" s="217">
        <f t="shared" si="7"/>
        <v>29.729999999999997</v>
      </c>
      <c r="P25" s="475">
        <f t="shared" si="7"/>
        <v>297.3</v>
      </c>
      <c r="Q25" s="475">
        <f t="shared" si="4"/>
        <v>0</v>
      </c>
      <c r="R25" s="376">
        <f t="shared" si="5"/>
        <v>2.0000000000024443E-3</v>
      </c>
      <c r="S25" s="376">
        <f t="shared" si="6"/>
        <v>2.0000000000095497E-3</v>
      </c>
      <c r="T25" s="9"/>
      <c r="U25" s="9">
        <f>SUM(U14:U24)</f>
        <v>1396</v>
      </c>
      <c r="V25" s="9">
        <f>SUM(V14:V24)</f>
        <v>1396</v>
      </c>
      <c r="W25" s="393"/>
      <c r="X25" s="393"/>
      <c r="Y25" s="393"/>
      <c r="Z25" s="393"/>
    </row>
    <row r="26" spans="1:26">
      <c r="I26" s="304"/>
      <c r="J26" s="304"/>
      <c r="K26" s="304"/>
      <c r="L26" s="304"/>
      <c r="M26" s="304"/>
      <c r="N26" s="304"/>
      <c r="O26" s="304"/>
      <c r="P26" s="304"/>
      <c r="Q26" s="304"/>
    </row>
    <row r="27" spans="1:26">
      <c r="I27" s="304"/>
      <c r="J27" s="304"/>
      <c r="K27" s="304"/>
      <c r="L27" s="304"/>
      <c r="M27" s="304"/>
      <c r="N27" s="304"/>
      <c r="O27" s="304"/>
      <c r="P27" s="304"/>
      <c r="Q27" s="304"/>
    </row>
    <row r="28" spans="1:26">
      <c r="I28" s="304"/>
      <c r="J28" s="304"/>
      <c r="K28" s="304"/>
      <c r="L28" s="304"/>
      <c r="M28" s="304"/>
      <c r="N28" s="304"/>
      <c r="O28" s="304"/>
      <c r="P28" s="304"/>
      <c r="Q28" s="304"/>
    </row>
    <row r="29" spans="1:26">
      <c r="I29" s="304"/>
      <c r="J29" s="304"/>
      <c r="K29" s="304"/>
      <c r="L29" s="304"/>
      <c r="M29" s="304"/>
      <c r="N29" s="304"/>
      <c r="O29" s="304"/>
      <c r="P29" s="304"/>
      <c r="Q29" s="304"/>
    </row>
    <row r="30" spans="1:26">
      <c r="I30" s="304"/>
      <c r="J30" s="304"/>
      <c r="K30" s="304"/>
      <c r="L30" s="304"/>
      <c r="M30" s="304"/>
      <c r="N30" s="304"/>
      <c r="O30" s="304"/>
      <c r="P30" s="304"/>
      <c r="Q30" s="304"/>
    </row>
    <row r="31" spans="1:26">
      <c r="I31" s="304"/>
      <c r="J31" s="304"/>
      <c r="K31" s="304"/>
      <c r="L31" s="304"/>
      <c r="M31" s="304"/>
      <c r="N31" s="304"/>
      <c r="O31" s="304"/>
      <c r="P31" s="304"/>
      <c r="Q31" s="304"/>
    </row>
    <row r="32" spans="1:26">
      <c r="T32" s="506"/>
    </row>
    <row r="33" spans="1:21">
      <c r="T33" s="506"/>
    </row>
    <row r="34" spans="1:21">
      <c r="A34" s="15" t="s">
        <v>11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  <c r="O34" s="16"/>
      <c r="P34" s="552"/>
      <c r="Q34" s="552"/>
      <c r="T34" s="506"/>
      <c r="U34" s="15"/>
    </row>
    <row r="35" spans="1:21" ht="12.75" customHeight="1">
      <c r="B35" s="552"/>
      <c r="C35" s="552"/>
      <c r="D35" s="552"/>
      <c r="E35" s="552"/>
      <c r="F35" s="552"/>
      <c r="G35" s="552"/>
      <c r="H35" s="552"/>
      <c r="I35" s="552"/>
      <c r="J35" s="552"/>
      <c r="K35" s="552"/>
      <c r="L35" s="552"/>
      <c r="M35" s="552"/>
      <c r="N35" s="552"/>
      <c r="O35" s="750" t="s">
        <v>863</v>
      </c>
      <c r="P35" s="750"/>
      <c r="Q35" s="750"/>
      <c r="R35" s="750"/>
      <c r="S35" s="750"/>
      <c r="T35" s="506"/>
    </row>
    <row r="36" spans="1:21" ht="12.75" customHeight="1">
      <c r="B36" s="552"/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750" t="s">
        <v>859</v>
      </c>
      <c r="P36" s="750"/>
      <c r="Q36" s="750"/>
      <c r="R36" s="750"/>
      <c r="S36" s="750"/>
      <c r="T36" s="506"/>
    </row>
    <row r="37" spans="1:21">
      <c r="O37" s="673"/>
      <c r="P37" s="673"/>
      <c r="Q37" s="673"/>
      <c r="T37" s="506"/>
    </row>
    <row r="38" spans="1:21">
      <c r="T38" s="506"/>
    </row>
    <row r="39" spans="1:21">
      <c r="T39" s="506"/>
    </row>
    <row r="40" spans="1:21">
      <c r="T40" s="506"/>
    </row>
    <row r="41" spans="1:21">
      <c r="T41" s="506"/>
    </row>
    <row r="42" spans="1:21">
      <c r="T42" s="506"/>
    </row>
    <row r="43" spans="1:21">
      <c r="T43" s="506"/>
    </row>
  </sheetData>
  <mergeCells count="22">
    <mergeCell ref="A4:P4"/>
    <mergeCell ref="V11:V12"/>
    <mergeCell ref="Q1:S1"/>
    <mergeCell ref="A3:Q3"/>
    <mergeCell ref="A5:Q5"/>
    <mergeCell ref="A8:S8"/>
    <mergeCell ref="P9:S9"/>
    <mergeCell ref="C11:C12"/>
    <mergeCell ref="B11:B12"/>
    <mergeCell ref="N11:P11"/>
    <mergeCell ref="A11:A12"/>
    <mergeCell ref="U11:U12"/>
    <mergeCell ref="P10:S10"/>
    <mergeCell ref="T11:T12"/>
    <mergeCell ref="K11:M11"/>
    <mergeCell ref="D11:D12"/>
    <mergeCell ref="O37:Q37"/>
    <mergeCell ref="H11:J11"/>
    <mergeCell ref="Q11:S11"/>
    <mergeCell ref="E11:G11"/>
    <mergeCell ref="O35:S35"/>
    <mergeCell ref="O36:S36"/>
  </mergeCells>
  <printOptions horizontalCentered="1"/>
  <pageMargins left="0.70866141732283472" right="0.70866141732283472" top="0.23622047244094491" bottom="0" header="0.31496062992125984" footer="0.31496062992125984"/>
  <pageSetup paperSize="9" scale="5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opLeftCell="C21" zoomScaleSheetLayoutView="70" workbookViewId="0">
      <selection activeCell="Q36" sqref="Q36"/>
    </sheetView>
  </sheetViews>
  <sheetFormatPr defaultRowHeight="13.2"/>
  <cols>
    <col min="2" max="2" width="12" bestFit="1" customWidth="1"/>
    <col min="3" max="3" width="14.6640625" customWidth="1"/>
    <col min="4" max="4" width="11.109375" customWidth="1"/>
    <col min="5" max="5" width="12.44140625" customWidth="1"/>
    <col min="6" max="6" width="12" customWidth="1"/>
    <col min="7" max="7" width="13.109375" customWidth="1"/>
    <col min="20" max="20" width="10.44140625" customWidth="1"/>
    <col min="21" max="21" width="11.109375" customWidth="1"/>
    <col min="22" max="22" width="11.88671875" customWidth="1"/>
  </cols>
  <sheetData>
    <row r="1" spans="1:23" ht="15.6">
      <c r="U1" s="42" t="s">
        <v>205</v>
      </c>
      <c r="V1" s="42"/>
      <c r="W1" s="42"/>
    </row>
    <row r="3" spans="1:23" ht="15">
      <c r="A3" s="743" t="s">
        <v>0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</row>
    <row r="4" spans="1:23" ht="21">
      <c r="A4" s="725" t="s">
        <v>654</v>
      </c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43"/>
    </row>
    <row r="5" spans="1:23" ht="15.6">
      <c r="A5" s="782" t="s">
        <v>857</v>
      </c>
      <c r="B5" s="782"/>
      <c r="C5" s="782"/>
      <c r="D5" s="782"/>
      <c r="E5" s="782"/>
      <c r="F5" s="782"/>
      <c r="G5" s="782"/>
      <c r="H5" s="782"/>
      <c r="I5" s="782"/>
      <c r="J5" s="782"/>
      <c r="K5" s="782"/>
      <c r="L5" s="782"/>
      <c r="M5" s="782"/>
      <c r="N5" s="782"/>
      <c r="O5" s="782"/>
      <c r="P5" s="782"/>
      <c r="Q5" s="782"/>
    </row>
    <row r="6" spans="1:23">
      <c r="A6" s="35"/>
      <c r="B6" s="35"/>
      <c r="C6" s="167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U6" s="35"/>
    </row>
    <row r="7" spans="1:23" ht="15.6">
      <c r="A7" s="671" t="s">
        <v>447</v>
      </c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</row>
    <row r="8" spans="1:23" ht="15.6">
      <c r="A8" s="46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783" t="s">
        <v>224</v>
      </c>
      <c r="Q8" s="783"/>
      <c r="R8" s="783"/>
      <c r="S8" s="783"/>
      <c r="U8" s="39"/>
    </row>
    <row r="9" spans="1:23">
      <c r="P9" s="762" t="s">
        <v>856</v>
      </c>
      <c r="Q9" s="762"/>
      <c r="R9" s="762"/>
      <c r="S9" s="762"/>
    </row>
    <row r="10" spans="1:23" ht="28.5" customHeight="1">
      <c r="A10" s="785" t="s">
        <v>20</v>
      </c>
      <c r="B10" s="741" t="s">
        <v>203</v>
      </c>
      <c r="C10" s="741" t="s">
        <v>381</v>
      </c>
      <c r="D10" s="741" t="s">
        <v>491</v>
      </c>
      <c r="E10" s="674" t="s">
        <v>682</v>
      </c>
      <c r="F10" s="674"/>
      <c r="G10" s="674"/>
      <c r="H10" s="666" t="s">
        <v>681</v>
      </c>
      <c r="I10" s="676"/>
      <c r="J10" s="667"/>
      <c r="K10" s="690" t="s">
        <v>383</v>
      </c>
      <c r="L10" s="691"/>
      <c r="M10" s="692"/>
      <c r="N10" s="748" t="s">
        <v>154</v>
      </c>
      <c r="O10" s="784"/>
      <c r="P10" s="745"/>
      <c r="Q10" s="654" t="s">
        <v>683</v>
      </c>
      <c r="R10" s="654"/>
      <c r="S10" s="654"/>
      <c r="T10" s="741" t="s">
        <v>253</v>
      </c>
      <c r="U10" s="741" t="s">
        <v>436</v>
      </c>
      <c r="V10" s="741" t="s">
        <v>384</v>
      </c>
    </row>
    <row r="11" spans="1:23" ht="69" customHeight="1">
      <c r="A11" s="786"/>
      <c r="B11" s="742"/>
      <c r="C11" s="742"/>
      <c r="D11" s="742"/>
      <c r="E11" s="5" t="s">
        <v>175</v>
      </c>
      <c r="F11" s="5" t="s">
        <v>204</v>
      </c>
      <c r="G11" s="5" t="s">
        <v>15</v>
      </c>
      <c r="H11" s="5" t="s">
        <v>175</v>
      </c>
      <c r="I11" s="5" t="s">
        <v>204</v>
      </c>
      <c r="J11" s="5" t="s">
        <v>15</v>
      </c>
      <c r="K11" s="5" t="s">
        <v>175</v>
      </c>
      <c r="L11" s="5" t="s">
        <v>204</v>
      </c>
      <c r="M11" s="5" t="s">
        <v>15</v>
      </c>
      <c r="N11" s="5" t="s">
        <v>175</v>
      </c>
      <c r="O11" s="5" t="s">
        <v>204</v>
      </c>
      <c r="P11" s="5" t="s">
        <v>15</v>
      </c>
      <c r="Q11" s="5" t="s">
        <v>235</v>
      </c>
      <c r="R11" s="5" t="s">
        <v>215</v>
      </c>
      <c r="S11" s="5" t="s">
        <v>216</v>
      </c>
      <c r="T11" s="742"/>
      <c r="U11" s="742"/>
      <c r="V11" s="742"/>
    </row>
    <row r="12" spans="1:23">
      <c r="A12" s="166">
        <v>1</v>
      </c>
      <c r="B12" s="111">
        <v>2</v>
      </c>
      <c r="C12" s="8">
        <v>3</v>
      </c>
      <c r="D12" s="166">
        <v>4</v>
      </c>
      <c r="E12" s="111">
        <v>5</v>
      </c>
      <c r="F12" s="8">
        <v>6</v>
      </c>
      <c r="G12" s="166">
        <v>7</v>
      </c>
      <c r="H12" s="111">
        <v>8</v>
      </c>
      <c r="I12" s="8">
        <v>9</v>
      </c>
      <c r="J12" s="166">
        <v>10</v>
      </c>
      <c r="K12" s="111">
        <v>11</v>
      </c>
      <c r="L12" s="8">
        <v>12</v>
      </c>
      <c r="M12" s="166">
        <v>13</v>
      </c>
      <c r="N12" s="111"/>
      <c r="O12" s="8"/>
      <c r="P12" s="166"/>
      <c r="Q12" s="111"/>
      <c r="R12" s="8"/>
      <c r="S12" s="166"/>
      <c r="T12" s="111">
        <v>20</v>
      </c>
      <c r="U12" s="166">
        <v>21</v>
      </c>
      <c r="V12" s="111">
        <v>22</v>
      </c>
    </row>
    <row r="13" spans="1:23">
      <c r="A13" s="18">
        <v>1</v>
      </c>
      <c r="B13" s="19" t="s">
        <v>815</v>
      </c>
      <c r="C13" s="9">
        <v>528</v>
      </c>
      <c r="D13" s="9">
        <v>528</v>
      </c>
      <c r="E13" s="9">
        <v>47.52</v>
      </c>
      <c r="F13" s="9">
        <v>5.28</v>
      </c>
      <c r="G13" s="9">
        <f>E13+F13</f>
        <v>52.800000000000004</v>
      </c>
      <c r="H13" s="9">
        <v>3.92</v>
      </c>
      <c r="I13" s="376">
        <v>0.41</v>
      </c>
      <c r="J13" s="376">
        <f>H13+I13</f>
        <v>4.33</v>
      </c>
      <c r="K13" s="376">
        <v>42.28</v>
      </c>
      <c r="L13" s="9">
        <v>4.87</v>
      </c>
      <c r="M13" s="376">
        <f>K13+L13</f>
        <v>47.15</v>
      </c>
      <c r="N13" s="9">
        <v>47.52</v>
      </c>
      <c r="O13" s="9">
        <v>5.28</v>
      </c>
      <c r="P13" s="9">
        <f>N13+O13</f>
        <v>52.800000000000004</v>
      </c>
      <c r="Q13" s="376">
        <f>H13+K13-N13</f>
        <v>-1.3200000000000003</v>
      </c>
      <c r="R13" s="376">
        <f>I13+L13-O13</f>
        <v>0</v>
      </c>
      <c r="S13" s="376">
        <f>J13+M13-P13</f>
        <v>-1.3200000000000074</v>
      </c>
      <c r="T13" s="9"/>
      <c r="U13" s="9">
        <v>205</v>
      </c>
      <c r="V13" s="9">
        <v>205</v>
      </c>
    </row>
    <row r="14" spans="1:23">
      <c r="A14" s="18">
        <v>2</v>
      </c>
      <c r="B14" s="19" t="s">
        <v>816</v>
      </c>
      <c r="C14" s="9">
        <v>91</v>
      </c>
      <c r="D14" s="9">
        <v>91</v>
      </c>
      <c r="E14" s="9">
        <v>8.19</v>
      </c>
      <c r="F14" s="9">
        <v>0.91</v>
      </c>
      <c r="G14" s="9">
        <f t="shared" ref="G14:G23" si="0">E14+F14</f>
        <v>9.1</v>
      </c>
      <c r="H14" s="9">
        <v>0.75</v>
      </c>
      <c r="I14" s="376">
        <v>0.13</v>
      </c>
      <c r="J14" s="376">
        <f t="shared" ref="J14:J23" si="1">H14+I14</f>
        <v>0.88</v>
      </c>
      <c r="K14" s="376">
        <v>7.29</v>
      </c>
      <c r="L14" s="9">
        <v>0.78</v>
      </c>
      <c r="M14" s="376">
        <f t="shared" ref="M14:M23" si="2">K14+L14</f>
        <v>8.07</v>
      </c>
      <c r="N14" s="9">
        <v>8.19</v>
      </c>
      <c r="O14" s="9">
        <v>0.91</v>
      </c>
      <c r="P14" s="9">
        <f t="shared" ref="P14:P23" si="3">N14+O14</f>
        <v>9.1</v>
      </c>
      <c r="Q14" s="376">
        <f t="shared" ref="Q14:Q23" si="4">H14+K14-N14</f>
        <v>-0.15000000000000036</v>
      </c>
      <c r="R14" s="376">
        <f t="shared" ref="R14:R23" si="5">I14+L14-O14</f>
        <v>0</v>
      </c>
      <c r="S14" s="376">
        <f t="shared" ref="S14:S23" si="6">J14+M14-P14</f>
        <v>-0.14999999999999858</v>
      </c>
      <c r="T14" s="9"/>
      <c r="U14" s="9">
        <v>81</v>
      </c>
      <c r="V14" s="9">
        <v>81</v>
      </c>
    </row>
    <row r="15" spans="1:23" ht="16.5" customHeight="1">
      <c r="A15" s="18">
        <v>3</v>
      </c>
      <c r="B15" s="19" t="s">
        <v>817</v>
      </c>
      <c r="C15" s="9">
        <v>143</v>
      </c>
      <c r="D15" s="9">
        <v>143</v>
      </c>
      <c r="E15" s="9">
        <v>12.87</v>
      </c>
      <c r="F15" s="9">
        <v>1.43</v>
      </c>
      <c r="G15" s="9">
        <f t="shared" si="0"/>
        <v>14.299999999999999</v>
      </c>
      <c r="H15" s="9">
        <v>0.97</v>
      </c>
      <c r="I15" s="376">
        <v>0.19</v>
      </c>
      <c r="J15" s="376">
        <f t="shared" si="1"/>
        <v>1.1599999999999999</v>
      </c>
      <c r="K15" s="376">
        <v>11.45</v>
      </c>
      <c r="L15" s="9">
        <v>1.24</v>
      </c>
      <c r="M15" s="376">
        <f t="shared" si="2"/>
        <v>12.69</v>
      </c>
      <c r="N15" s="9">
        <v>12.87</v>
      </c>
      <c r="O15" s="9">
        <v>1.43</v>
      </c>
      <c r="P15" s="9">
        <f t="shared" si="3"/>
        <v>14.299999999999999</v>
      </c>
      <c r="Q15" s="376">
        <f t="shared" si="4"/>
        <v>-0.44999999999999929</v>
      </c>
      <c r="R15" s="376">
        <f t="shared" si="5"/>
        <v>0</v>
      </c>
      <c r="S15" s="376">
        <f t="shared" si="6"/>
        <v>-0.44999999999999929</v>
      </c>
      <c r="T15" s="9"/>
      <c r="U15" s="9">
        <v>54</v>
      </c>
      <c r="V15" s="9">
        <v>54</v>
      </c>
    </row>
    <row r="16" spans="1:23">
      <c r="A16" s="18">
        <v>4</v>
      </c>
      <c r="B16" s="19" t="s">
        <v>818</v>
      </c>
      <c r="C16" s="9">
        <v>48</v>
      </c>
      <c r="D16" s="9">
        <v>48</v>
      </c>
      <c r="E16" s="9">
        <v>4.32</v>
      </c>
      <c r="F16" s="9">
        <v>0.48</v>
      </c>
      <c r="G16" s="9">
        <f t="shared" si="0"/>
        <v>4.8000000000000007</v>
      </c>
      <c r="H16" s="9">
        <v>0.67</v>
      </c>
      <c r="I16" s="376">
        <v>7.0000000000000007E-2</v>
      </c>
      <c r="J16" s="376">
        <f t="shared" si="1"/>
        <v>0.74</v>
      </c>
      <c r="K16" s="376">
        <v>3.84</v>
      </c>
      <c r="L16" s="9">
        <v>0.41</v>
      </c>
      <c r="M16" s="376">
        <f t="shared" si="2"/>
        <v>4.25</v>
      </c>
      <c r="N16" s="9">
        <v>4.32</v>
      </c>
      <c r="O16" s="9">
        <v>0.48</v>
      </c>
      <c r="P16" s="9">
        <f t="shared" si="3"/>
        <v>4.8000000000000007</v>
      </c>
      <c r="Q16" s="376">
        <f t="shared" si="4"/>
        <v>0.1899999999999995</v>
      </c>
      <c r="R16" s="376">
        <f t="shared" si="5"/>
        <v>0</v>
      </c>
      <c r="S16" s="376">
        <f t="shared" si="6"/>
        <v>0.1899999999999995</v>
      </c>
      <c r="T16" s="9"/>
      <c r="U16" s="9">
        <v>0</v>
      </c>
      <c r="V16" s="9">
        <v>0</v>
      </c>
    </row>
    <row r="17" spans="1:22">
      <c r="A17" s="18">
        <v>5</v>
      </c>
      <c r="B17" s="19" t="s">
        <v>819</v>
      </c>
      <c r="C17" s="9">
        <v>159</v>
      </c>
      <c r="D17" s="9">
        <v>159</v>
      </c>
      <c r="E17" s="9">
        <v>14.31</v>
      </c>
      <c r="F17" s="9">
        <v>1.59</v>
      </c>
      <c r="G17" s="9">
        <f t="shared" si="0"/>
        <v>15.9</v>
      </c>
      <c r="H17" s="9">
        <v>0.92</v>
      </c>
      <c r="I17" s="376">
        <v>0.16</v>
      </c>
      <c r="J17" s="376">
        <f t="shared" si="1"/>
        <v>1.08</v>
      </c>
      <c r="K17" s="376">
        <v>12.73</v>
      </c>
      <c r="L17" s="9">
        <v>1.4300000000000002</v>
      </c>
      <c r="M17" s="376">
        <f t="shared" si="2"/>
        <v>14.16</v>
      </c>
      <c r="N17" s="9">
        <v>14.31</v>
      </c>
      <c r="O17" s="9">
        <v>1.59</v>
      </c>
      <c r="P17" s="9">
        <f t="shared" si="3"/>
        <v>15.9</v>
      </c>
      <c r="Q17" s="376">
        <f t="shared" si="4"/>
        <v>-0.66000000000000014</v>
      </c>
      <c r="R17" s="376">
        <f t="shared" si="5"/>
        <v>0</v>
      </c>
      <c r="S17" s="376">
        <f t="shared" si="6"/>
        <v>-0.66000000000000014</v>
      </c>
      <c r="T17" s="9"/>
      <c r="U17" s="9">
        <v>141</v>
      </c>
      <c r="V17" s="9">
        <v>141</v>
      </c>
    </row>
    <row r="18" spans="1:22">
      <c r="A18" s="18">
        <v>6</v>
      </c>
      <c r="B18" s="19" t="s">
        <v>820</v>
      </c>
      <c r="C18" s="9">
        <v>133</v>
      </c>
      <c r="D18" s="9">
        <v>133</v>
      </c>
      <c r="E18" s="9">
        <v>11.97</v>
      </c>
      <c r="F18" s="9">
        <v>1.33</v>
      </c>
      <c r="G18" s="9">
        <f t="shared" si="0"/>
        <v>13.3</v>
      </c>
      <c r="H18" s="9">
        <v>0.91</v>
      </c>
      <c r="I18" s="376">
        <v>0.18</v>
      </c>
      <c r="J18" s="376">
        <f t="shared" si="1"/>
        <v>1.0900000000000001</v>
      </c>
      <c r="K18" s="376">
        <v>10.65</v>
      </c>
      <c r="L18" s="9">
        <v>1.1500000000000001</v>
      </c>
      <c r="M18" s="376">
        <f t="shared" si="2"/>
        <v>11.8</v>
      </c>
      <c r="N18" s="9">
        <v>11.97</v>
      </c>
      <c r="O18" s="9">
        <v>1.33</v>
      </c>
      <c r="P18" s="9">
        <f t="shared" si="3"/>
        <v>13.3</v>
      </c>
      <c r="Q18" s="376">
        <f t="shared" si="4"/>
        <v>-0.41000000000000014</v>
      </c>
      <c r="R18" s="376">
        <f t="shared" si="5"/>
        <v>0</v>
      </c>
      <c r="S18" s="376">
        <f t="shared" si="6"/>
        <v>-0.41000000000000014</v>
      </c>
      <c r="T18" s="9"/>
      <c r="U18" s="9">
        <v>46</v>
      </c>
      <c r="V18" s="9">
        <v>46</v>
      </c>
    </row>
    <row r="19" spans="1:22">
      <c r="A19" s="18">
        <v>7</v>
      </c>
      <c r="B19" s="19" t="s">
        <v>821</v>
      </c>
      <c r="C19" s="9">
        <v>97</v>
      </c>
      <c r="D19" s="9">
        <v>97</v>
      </c>
      <c r="E19" s="9">
        <v>8.73</v>
      </c>
      <c r="F19" s="9">
        <v>0.97</v>
      </c>
      <c r="G19" s="9">
        <f t="shared" si="0"/>
        <v>9.7000000000000011</v>
      </c>
      <c r="H19" s="9">
        <v>0.79</v>
      </c>
      <c r="I19" s="376">
        <v>0.08</v>
      </c>
      <c r="J19" s="376">
        <f t="shared" si="1"/>
        <v>0.87</v>
      </c>
      <c r="K19" s="376">
        <v>7.77</v>
      </c>
      <c r="L19" s="9">
        <v>0.89</v>
      </c>
      <c r="M19" s="376">
        <f t="shared" si="2"/>
        <v>8.66</v>
      </c>
      <c r="N19" s="9">
        <v>8.73</v>
      </c>
      <c r="O19" s="9">
        <v>0.97</v>
      </c>
      <c r="P19" s="9">
        <f t="shared" si="3"/>
        <v>9.7000000000000011</v>
      </c>
      <c r="Q19" s="376">
        <f t="shared" si="4"/>
        <v>-0.17000000000000171</v>
      </c>
      <c r="R19" s="376">
        <f t="shared" si="5"/>
        <v>0</v>
      </c>
      <c r="S19" s="376">
        <f t="shared" si="6"/>
        <v>-0.17000000000000171</v>
      </c>
      <c r="T19" s="9"/>
      <c r="U19" s="9">
        <v>41</v>
      </c>
      <c r="V19" s="9">
        <v>41</v>
      </c>
    </row>
    <row r="20" spans="1:22">
      <c r="A20" s="18">
        <v>8</v>
      </c>
      <c r="B20" s="19" t="s">
        <v>822</v>
      </c>
      <c r="C20" s="9">
        <v>147</v>
      </c>
      <c r="D20" s="9">
        <v>147</v>
      </c>
      <c r="E20" s="9">
        <v>13.23</v>
      </c>
      <c r="F20" s="9">
        <v>1.47</v>
      </c>
      <c r="G20" s="9">
        <f t="shared" si="0"/>
        <v>14.700000000000001</v>
      </c>
      <c r="H20" s="9">
        <v>0.96</v>
      </c>
      <c r="I20" s="376">
        <v>0.17</v>
      </c>
      <c r="J20" s="376">
        <f t="shared" si="1"/>
        <v>1.1299999999999999</v>
      </c>
      <c r="K20" s="376">
        <v>11.77</v>
      </c>
      <c r="L20" s="376">
        <v>1.3</v>
      </c>
      <c r="M20" s="376">
        <f t="shared" si="2"/>
        <v>13.07</v>
      </c>
      <c r="N20" s="9">
        <v>13.23</v>
      </c>
      <c r="O20" s="9">
        <v>1.47</v>
      </c>
      <c r="P20" s="9">
        <f t="shared" si="3"/>
        <v>14.700000000000001</v>
      </c>
      <c r="Q20" s="376">
        <f t="shared" si="4"/>
        <v>-0.5</v>
      </c>
      <c r="R20" s="376">
        <f t="shared" si="5"/>
        <v>0</v>
      </c>
      <c r="S20" s="376">
        <f t="shared" si="6"/>
        <v>-0.50000000000000178</v>
      </c>
      <c r="T20" s="9"/>
      <c r="U20" s="9">
        <v>117</v>
      </c>
      <c r="V20" s="9">
        <v>117</v>
      </c>
    </row>
    <row r="21" spans="1:22">
      <c r="A21" s="18">
        <v>9</v>
      </c>
      <c r="B21" s="19" t="s">
        <v>823</v>
      </c>
      <c r="C21" s="9">
        <v>188</v>
      </c>
      <c r="D21" s="9">
        <v>192</v>
      </c>
      <c r="E21" s="9">
        <v>16.920000000000002</v>
      </c>
      <c r="F21" s="9">
        <v>1.88</v>
      </c>
      <c r="G21" s="9">
        <f t="shared" si="0"/>
        <v>18.8</v>
      </c>
      <c r="H21" s="9">
        <v>0.95</v>
      </c>
      <c r="I21" s="376">
        <v>0.19</v>
      </c>
      <c r="J21" s="376">
        <f t="shared" si="1"/>
        <v>1.1399999999999999</v>
      </c>
      <c r="K21" s="376">
        <v>15.37</v>
      </c>
      <c r="L21" s="9">
        <v>1.73</v>
      </c>
      <c r="M21" s="376">
        <f t="shared" si="2"/>
        <v>17.099999999999998</v>
      </c>
      <c r="N21" s="9">
        <v>17.28</v>
      </c>
      <c r="O21" s="9">
        <v>1.92</v>
      </c>
      <c r="P21" s="9">
        <f t="shared" si="3"/>
        <v>19.200000000000003</v>
      </c>
      <c r="Q21" s="376">
        <f t="shared" si="4"/>
        <v>-0.96000000000000085</v>
      </c>
      <c r="R21" s="376">
        <f t="shared" si="5"/>
        <v>0</v>
      </c>
      <c r="S21" s="376">
        <f t="shared" si="6"/>
        <v>-0.96000000000000441</v>
      </c>
      <c r="T21" s="9"/>
      <c r="U21" s="9">
        <v>0</v>
      </c>
      <c r="V21" s="9">
        <v>0</v>
      </c>
    </row>
    <row r="22" spans="1:22">
      <c r="A22" s="18">
        <v>10</v>
      </c>
      <c r="B22" s="19" t="s">
        <v>824</v>
      </c>
      <c r="C22" s="9">
        <v>75</v>
      </c>
      <c r="D22" s="9">
        <v>75</v>
      </c>
      <c r="E22" s="9">
        <v>6.75</v>
      </c>
      <c r="F22" s="9">
        <v>0.75</v>
      </c>
      <c r="G22" s="9">
        <f t="shared" si="0"/>
        <v>7.5</v>
      </c>
      <c r="H22" s="9">
        <v>0.85</v>
      </c>
      <c r="I22" s="376">
        <v>0.08</v>
      </c>
      <c r="J22" s="376">
        <f t="shared" si="1"/>
        <v>0.92999999999999994</v>
      </c>
      <c r="K22" s="376">
        <v>6</v>
      </c>
      <c r="L22" s="9">
        <v>0.67</v>
      </c>
      <c r="M22" s="376">
        <f t="shared" si="2"/>
        <v>6.67</v>
      </c>
      <c r="N22" s="9">
        <v>6.75</v>
      </c>
      <c r="O22" s="9">
        <v>0.75</v>
      </c>
      <c r="P22" s="9">
        <f t="shared" si="3"/>
        <v>7.5</v>
      </c>
      <c r="Q22" s="376">
        <f t="shared" si="4"/>
        <v>9.9999999999999645E-2</v>
      </c>
      <c r="R22" s="376">
        <f t="shared" si="5"/>
        <v>0</v>
      </c>
      <c r="S22" s="376">
        <f t="shared" si="6"/>
        <v>9.9999999999999645E-2</v>
      </c>
      <c r="T22" s="9"/>
      <c r="U22" s="9">
        <v>44</v>
      </c>
      <c r="V22" s="9">
        <v>44</v>
      </c>
    </row>
    <row r="23" spans="1:22" ht="16.5" customHeight="1">
      <c r="A23" s="18">
        <v>11</v>
      </c>
      <c r="B23" s="19" t="s">
        <v>825</v>
      </c>
      <c r="C23" s="9">
        <v>109</v>
      </c>
      <c r="D23" s="9">
        <v>109</v>
      </c>
      <c r="E23" s="9">
        <v>9.81</v>
      </c>
      <c r="F23" s="9">
        <v>1.0900000000000001</v>
      </c>
      <c r="G23" s="9">
        <f t="shared" si="0"/>
        <v>10.9</v>
      </c>
      <c r="H23" s="9">
        <v>0.73</v>
      </c>
      <c r="I23" s="376">
        <v>0.12</v>
      </c>
      <c r="J23" s="376">
        <f t="shared" si="1"/>
        <v>0.85</v>
      </c>
      <c r="K23" s="376">
        <v>8.73</v>
      </c>
      <c r="L23" s="9">
        <v>0.97000000000000008</v>
      </c>
      <c r="M23" s="376">
        <f t="shared" si="2"/>
        <v>9.7000000000000011</v>
      </c>
      <c r="N23" s="9">
        <v>9.81</v>
      </c>
      <c r="O23" s="9">
        <v>1.0900000000000001</v>
      </c>
      <c r="P23" s="9">
        <f t="shared" si="3"/>
        <v>10.9</v>
      </c>
      <c r="Q23" s="376">
        <f t="shared" si="4"/>
        <v>-0.34999999999999964</v>
      </c>
      <c r="R23" s="376">
        <f t="shared" si="5"/>
        <v>0</v>
      </c>
      <c r="S23" s="376">
        <f t="shared" si="6"/>
        <v>-0.34999999999999964</v>
      </c>
      <c r="T23" s="9"/>
      <c r="U23" s="9">
        <v>53</v>
      </c>
      <c r="V23" s="9">
        <v>53</v>
      </c>
    </row>
    <row r="24" spans="1:22">
      <c r="A24" s="29" t="s">
        <v>15</v>
      </c>
      <c r="B24" s="9"/>
      <c r="C24" s="9">
        <f t="shared" ref="C24:J24" si="7">SUM(C13:C23)</f>
        <v>1718</v>
      </c>
      <c r="D24" s="9">
        <f t="shared" si="7"/>
        <v>1722</v>
      </c>
      <c r="E24" s="9">
        <f t="shared" si="7"/>
        <v>154.62</v>
      </c>
      <c r="F24" s="9">
        <f t="shared" si="7"/>
        <v>17.18</v>
      </c>
      <c r="G24" s="9">
        <f t="shared" si="7"/>
        <v>171.8</v>
      </c>
      <c r="H24" s="9">
        <f t="shared" si="7"/>
        <v>12.42</v>
      </c>
      <c r="I24" s="376">
        <f t="shared" si="7"/>
        <v>1.7800000000000002</v>
      </c>
      <c r="J24" s="376">
        <f t="shared" si="7"/>
        <v>14.200000000000001</v>
      </c>
      <c r="K24" s="376">
        <f t="shared" ref="K24:S24" si="8">SUM(K13:K23)</f>
        <v>137.88</v>
      </c>
      <c r="L24" s="9">
        <f t="shared" si="8"/>
        <v>15.440000000000003</v>
      </c>
      <c r="M24" s="376">
        <f t="shared" si="8"/>
        <v>153.31999999999996</v>
      </c>
      <c r="N24" s="9">
        <f t="shared" si="8"/>
        <v>154.98000000000002</v>
      </c>
      <c r="O24" s="9">
        <f t="shared" si="8"/>
        <v>17.220000000000002</v>
      </c>
      <c r="P24" s="9">
        <f t="shared" si="8"/>
        <v>172.20000000000002</v>
      </c>
      <c r="Q24" s="376">
        <f t="shared" si="8"/>
        <v>-4.6800000000000033</v>
      </c>
      <c r="R24" s="376">
        <f t="shared" si="8"/>
        <v>0</v>
      </c>
      <c r="S24" s="376">
        <f t="shared" si="8"/>
        <v>-4.6800000000000139</v>
      </c>
      <c r="T24" s="9"/>
      <c r="U24" s="9">
        <f>SUM(U13:U23)</f>
        <v>782</v>
      </c>
      <c r="V24" s="9">
        <f>SUM(V13:V23)</f>
        <v>782</v>
      </c>
    </row>
    <row r="31" spans="1:22">
      <c r="A31" s="15" t="s">
        <v>11</v>
      </c>
      <c r="B31" s="15"/>
      <c r="C31" s="15"/>
      <c r="D31" s="15"/>
      <c r="N31" s="16"/>
      <c r="O31" s="16"/>
      <c r="P31" s="552"/>
      <c r="Q31" s="552"/>
      <c r="U31" s="15"/>
    </row>
    <row r="32" spans="1:22" ht="12.75" customHeight="1">
      <c r="B32" s="552"/>
      <c r="C32" s="552"/>
      <c r="D32" s="552"/>
      <c r="N32" s="750" t="s">
        <v>858</v>
      </c>
      <c r="O32" s="750"/>
      <c r="P32" s="750"/>
      <c r="Q32" s="750"/>
      <c r="R32" s="750"/>
      <c r="S32" s="750"/>
    </row>
    <row r="33" spans="2:19" ht="12.75" customHeight="1">
      <c r="B33" s="552"/>
      <c r="C33" s="552"/>
      <c r="D33" s="552"/>
      <c r="N33" s="750" t="s">
        <v>859</v>
      </c>
      <c r="O33" s="750"/>
      <c r="P33" s="750"/>
      <c r="Q33" s="750"/>
      <c r="R33" s="750"/>
      <c r="S33" s="750"/>
    </row>
    <row r="34" spans="2:19">
      <c r="O34" s="673"/>
      <c r="P34" s="673"/>
      <c r="Q34" s="673"/>
    </row>
    <row r="38" spans="2:19">
      <c r="D38" s="13"/>
      <c r="E38" s="13"/>
      <c r="F38" s="13"/>
      <c r="G38" s="13"/>
      <c r="H38" s="13"/>
      <c r="I38" s="13"/>
      <c r="J38" s="619"/>
      <c r="K38" s="606"/>
      <c r="L38" s="606"/>
      <c r="M38" s="606"/>
      <c r="N38" s="13"/>
      <c r="O38" s="13"/>
    </row>
    <row r="39" spans="2:19">
      <c r="D39" s="13"/>
      <c r="E39" s="13"/>
      <c r="F39" s="13"/>
      <c r="G39" s="13"/>
      <c r="H39" s="13"/>
      <c r="I39" s="13"/>
      <c r="J39" s="619"/>
      <c r="K39" s="606"/>
      <c r="L39" s="606"/>
      <c r="M39" s="606"/>
      <c r="N39" s="13"/>
      <c r="O39" s="13"/>
    </row>
    <row r="40" spans="2:19">
      <c r="D40" s="13"/>
      <c r="E40" s="13"/>
      <c r="F40" s="13"/>
      <c r="G40" s="30"/>
      <c r="H40" s="30"/>
      <c r="I40" s="13"/>
      <c r="J40" s="619"/>
      <c r="K40" s="606"/>
      <c r="L40" s="606"/>
      <c r="M40" s="620"/>
      <c r="N40" s="13"/>
      <c r="O40" s="13"/>
    </row>
    <row r="41" spans="2:19">
      <c r="D41" s="13"/>
      <c r="E41" s="13"/>
      <c r="F41" s="13"/>
      <c r="G41" s="621"/>
      <c r="H41" s="621"/>
      <c r="I41" s="13"/>
      <c r="J41" s="619"/>
      <c r="K41" s="606"/>
      <c r="L41" s="606"/>
      <c r="M41" s="622"/>
      <c r="N41" s="13"/>
      <c r="O41" s="13"/>
    </row>
    <row r="42" spans="2:19">
      <c r="D42" s="13"/>
      <c r="E42" s="13"/>
      <c r="F42" s="13"/>
      <c r="G42" s="621"/>
      <c r="H42" s="621"/>
      <c r="I42" s="13"/>
      <c r="J42" s="619"/>
      <c r="K42" s="606"/>
      <c r="L42" s="606"/>
      <c r="M42" s="622"/>
      <c r="N42" s="13"/>
      <c r="O42" s="13"/>
    </row>
    <row r="43" spans="2:19">
      <c r="D43" s="13"/>
      <c r="E43" s="13"/>
      <c r="F43" s="13"/>
      <c r="G43" s="13"/>
      <c r="H43" s="13"/>
      <c r="I43" s="13"/>
      <c r="J43" s="619"/>
      <c r="K43" s="606"/>
      <c r="L43" s="606"/>
      <c r="M43" s="606"/>
      <c r="N43" s="13"/>
      <c r="O43" s="13"/>
    </row>
    <row r="44" spans="2:19">
      <c r="D44" s="13"/>
      <c r="E44" s="13"/>
      <c r="F44" s="13"/>
      <c r="G44" s="13"/>
      <c r="H44" s="13"/>
      <c r="I44" s="13"/>
      <c r="J44" s="619"/>
      <c r="K44" s="606"/>
      <c r="L44" s="606"/>
      <c r="M44" s="606"/>
      <c r="N44" s="13"/>
      <c r="O44" s="13"/>
    </row>
    <row r="45" spans="2:19">
      <c r="D45" s="13"/>
      <c r="E45" s="13"/>
      <c r="F45" s="13"/>
      <c r="G45" s="13"/>
      <c r="H45" s="13"/>
      <c r="I45" s="13"/>
      <c r="J45" s="619"/>
      <c r="K45" s="606"/>
      <c r="L45" s="606"/>
      <c r="M45" s="606"/>
      <c r="N45" s="13"/>
      <c r="O45" s="13"/>
    </row>
    <row r="46" spans="2:19">
      <c r="D46" s="13"/>
      <c r="E46" s="13"/>
      <c r="F46" s="13"/>
      <c r="G46" s="13"/>
      <c r="H46" s="13"/>
      <c r="I46" s="13"/>
      <c r="J46" s="619"/>
      <c r="K46" s="606"/>
      <c r="L46" s="606"/>
      <c r="M46" s="606"/>
      <c r="N46" s="13"/>
      <c r="O46" s="13"/>
    </row>
    <row r="47" spans="2:19">
      <c r="D47" s="13"/>
      <c r="E47" s="13"/>
      <c r="F47" s="13"/>
      <c r="G47" s="13"/>
      <c r="H47" s="13"/>
      <c r="I47" s="13"/>
      <c r="J47" s="619"/>
      <c r="K47" s="606"/>
      <c r="L47" s="606"/>
      <c r="M47" s="606"/>
      <c r="N47" s="13"/>
      <c r="O47" s="13"/>
    </row>
    <row r="48" spans="2:19">
      <c r="D48" s="13"/>
      <c r="E48" s="13"/>
      <c r="F48" s="13"/>
      <c r="G48" s="13"/>
      <c r="H48" s="13"/>
      <c r="I48" s="13"/>
      <c r="J48" s="619"/>
      <c r="K48" s="606"/>
      <c r="L48" s="606"/>
      <c r="M48" s="606"/>
      <c r="N48" s="13"/>
      <c r="O48" s="13"/>
    </row>
    <row r="49" spans="4:15">
      <c r="D49" s="13"/>
      <c r="E49" s="13"/>
      <c r="F49" s="13"/>
      <c r="G49" s="13"/>
      <c r="H49" s="13"/>
      <c r="I49" s="13"/>
      <c r="J49" s="13"/>
      <c r="K49" s="606"/>
      <c r="L49" s="606"/>
      <c r="M49" s="606"/>
      <c r="N49" s="13"/>
      <c r="O49" s="13"/>
    </row>
    <row r="50" spans="4:15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4:15"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4:15"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4:15"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4:15"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4:15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4:15"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4:15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4:15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4:15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</sheetData>
  <mergeCells count="21">
    <mergeCell ref="O34:Q34"/>
    <mergeCell ref="U10:U11"/>
    <mergeCell ref="T10:T11"/>
    <mergeCell ref="V10:V11"/>
    <mergeCell ref="N32:S32"/>
    <mergeCell ref="N33:S33"/>
    <mergeCell ref="P9:S9"/>
    <mergeCell ref="A10:A11"/>
    <mergeCell ref="B10:B11"/>
    <mergeCell ref="C10:C11"/>
    <mergeCell ref="D10:D11"/>
    <mergeCell ref="E10:G10"/>
    <mergeCell ref="H10:J10"/>
    <mergeCell ref="K10:M10"/>
    <mergeCell ref="N10:P10"/>
    <mergeCell ref="Q10:S10"/>
    <mergeCell ref="A3:Q3"/>
    <mergeCell ref="A4:P4"/>
    <mergeCell ref="A5:Q5"/>
    <mergeCell ref="A7:S7"/>
    <mergeCell ref="P8:S8"/>
  </mergeCells>
  <printOptions horizontalCentered="1"/>
  <pageMargins left="0.70866141732283472" right="0.70866141732283472" top="0.23622047244094491" bottom="0" header="0.31496062992125984" footer="0.31496062992125984"/>
  <pageSetup paperSize="9" scale="5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opLeftCell="A10" zoomScaleSheetLayoutView="86" workbookViewId="0">
      <selection activeCell="Q36" sqref="Q36"/>
    </sheetView>
  </sheetViews>
  <sheetFormatPr defaultColWidth="9.109375" defaultRowHeight="13.2"/>
  <cols>
    <col min="1" max="1" width="9.109375" style="16"/>
    <col min="2" max="2" width="17.109375" style="16" customWidth="1"/>
    <col min="3" max="3" width="16.5546875" style="16" customWidth="1"/>
    <col min="4" max="4" width="15.88671875" style="16" customWidth="1"/>
    <col min="5" max="5" width="18.88671875" style="16" customWidth="1"/>
    <col min="6" max="6" width="19" style="333" customWidth="1"/>
    <col min="7" max="7" width="22.5546875" style="16" customWidth="1"/>
    <col min="8" max="8" width="16.6640625" style="16" customWidth="1"/>
    <col min="9" max="9" width="30.109375" style="16" customWidth="1"/>
    <col min="10" max="16384" width="9.109375" style="16"/>
  </cols>
  <sheetData>
    <row r="1" spans="1:20" customFormat="1" ht="15.6">
      <c r="I1" s="40" t="s">
        <v>62</v>
      </c>
    </row>
    <row r="2" spans="1:20" customFormat="1" ht="15">
      <c r="D2" s="44" t="s">
        <v>0</v>
      </c>
      <c r="E2" s="44"/>
      <c r="F2" s="44"/>
      <c r="G2" s="44"/>
      <c r="H2" s="44"/>
      <c r="I2" s="44"/>
    </row>
    <row r="3" spans="1:20" customFormat="1" ht="21">
      <c r="B3" s="169"/>
      <c r="C3" s="670" t="s">
        <v>654</v>
      </c>
      <c r="D3" s="670"/>
      <c r="E3" s="670"/>
      <c r="F3" s="332"/>
      <c r="G3" s="134"/>
      <c r="H3" s="134"/>
      <c r="I3" s="134"/>
    </row>
    <row r="4" spans="1:20" customFormat="1" ht="10.5" customHeight="1"/>
    <row r="5" spans="1:20" ht="30.75" customHeight="1">
      <c r="A5" s="787" t="s">
        <v>684</v>
      </c>
      <c r="B5" s="787"/>
      <c r="C5" s="787"/>
      <c r="D5" s="787"/>
      <c r="E5" s="787"/>
      <c r="F5" s="787"/>
      <c r="G5" s="787"/>
      <c r="H5" s="787"/>
      <c r="I5" s="787"/>
    </row>
    <row r="7" spans="1:20" ht="0.75" customHeight="1"/>
    <row r="8" spans="1:20">
      <c r="A8" s="15" t="s">
        <v>906</v>
      </c>
      <c r="I8" s="32" t="s">
        <v>19</v>
      </c>
    </row>
    <row r="9" spans="1:20">
      <c r="D9" s="734" t="s">
        <v>856</v>
      </c>
      <c r="E9" s="734"/>
      <c r="F9" s="734"/>
      <c r="G9" s="734"/>
      <c r="H9" s="734"/>
      <c r="I9" s="734"/>
      <c r="S9" s="19"/>
      <c r="T9" s="21"/>
    </row>
    <row r="10" spans="1:20" ht="44.25" customHeight="1">
      <c r="A10" s="5" t="s">
        <v>2</v>
      </c>
      <c r="B10" s="5" t="s">
        <v>3</v>
      </c>
      <c r="C10" s="2" t="s">
        <v>682</v>
      </c>
      <c r="D10" s="2" t="s">
        <v>685</v>
      </c>
      <c r="E10" s="2" t="s">
        <v>111</v>
      </c>
      <c r="F10" s="330" t="s">
        <v>227</v>
      </c>
      <c r="G10" s="2" t="s">
        <v>448</v>
      </c>
      <c r="H10" s="2" t="s">
        <v>154</v>
      </c>
      <c r="I10" s="33" t="s">
        <v>765</v>
      </c>
    </row>
    <row r="11" spans="1:20" s="120" customFormat="1" ht="15.75" customHeight="1">
      <c r="A11" s="67">
        <v>1</v>
      </c>
      <c r="B11" s="66">
        <v>2</v>
      </c>
      <c r="C11" s="67">
        <v>3</v>
      </c>
      <c r="D11" s="66">
        <v>4</v>
      </c>
      <c r="E11" s="67">
        <v>5</v>
      </c>
      <c r="F11" s="66">
        <v>6</v>
      </c>
      <c r="G11" s="67">
        <v>7</v>
      </c>
      <c r="H11" s="66">
        <v>8</v>
      </c>
      <c r="I11" s="67">
        <v>9</v>
      </c>
    </row>
    <row r="12" spans="1:20">
      <c r="A12" s="18">
        <v>1</v>
      </c>
      <c r="B12" s="19" t="s">
        <v>815</v>
      </c>
      <c r="C12" s="367">
        <v>27.94</v>
      </c>
      <c r="D12" s="19">
        <v>3.26</v>
      </c>
      <c r="E12" s="367">
        <v>17.32</v>
      </c>
      <c r="F12" s="19">
        <v>0</v>
      </c>
      <c r="G12" s="19">
        <v>2491</v>
      </c>
      <c r="H12" s="367">
        <v>27.37</v>
      </c>
      <c r="I12" s="367">
        <f>D12+E12-H12</f>
        <v>-6.7900000000000027</v>
      </c>
    </row>
    <row r="13" spans="1:20">
      <c r="A13" s="18">
        <v>2</v>
      </c>
      <c r="B13" s="19" t="s">
        <v>816</v>
      </c>
      <c r="C13" s="367">
        <v>4.32</v>
      </c>
      <c r="D13" s="19">
        <v>1.56</v>
      </c>
      <c r="E13" s="367">
        <v>2.68</v>
      </c>
      <c r="F13" s="19">
        <v>0</v>
      </c>
      <c r="G13" s="19">
        <v>2491</v>
      </c>
      <c r="H13" s="367">
        <v>3.09</v>
      </c>
      <c r="I13" s="367">
        <f t="shared" ref="I13:I23" si="0">D13+E13-H13</f>
        <v>1.1500000000000004</v>
      </c>
    </row>
    <row r="14" spans="1:20" ht="12.75" customHeight="1">
      <c r="A14" s="377">
        <v>3</v>
      </c>
      <c r="B14" s="19" t="s">
        <v>817</v>
      </c>
      <c r="C14" s="367">
        <v>7.31</v>
      </c>
      <c r="D14" s="19">
        <v>1.47</v>
      </c>
      <c r="E14" s="367">
        <v>4.53</v>
      </c>
      <c r="F14" s="19">
        <v>0</v>
      </c>
      <c r="G14" s="19">
        <v>2491</v>
      </c>
      <c r="H14" s="367">
        <v>7.15</v>
      </c>
      <c r="I14" s="367">
        <f t="shared" si="0"/>
        <v>-1.1500000000000004</v>
      </c>
    </row>
    <row r="15" spans="1:20">
      <c r="A15" s="377">
        <v>4</v>
      </c>
      <c r="B15" s="19" t="s">
        <v>818</v>
      </c>
      <c r="C15" s="367">
        <v>2.2400000000000002</v>
      </c>
      <c r="D15" s="19">
        <v>0.96</v>
      </c>
      <c r="E15" s="367">
        <v>1.3959999999999999</v>
      </c>
      <c r="F15" s="29">
        <v>0</v>
      </c>
      <c r="G15" s="19">
        <v>2491</v>
      </c>
      <c r="H15" s="372">
        <v>2.11</v>
      </c>
      <c r="I15" s="367">
        <f t="shared" si="0"/>
        <v>0.246</v>
      </c>
    </row>
    <row r="16" spans="1:20">
      <c r="A16" s="377">
        <v>5</v>
      </c>
      <c r="B16" s="19" t="s">
        <v>819</v>
      </c>
      <c r="C16" s="367">
        <v>7.22</v>
      </c>
      <c r="D16" s="19">
        <v>1.56</v>
      </c>
      <c r="E16" s="367">
        <v>4.4800000000000004</v>
      </c>
      <c r="F16" s="19">
        <v>0</v>
      </c>
      <c r="G16" s="19">
        <v>2491</v>
      </c>
      <c r="H16" s="367">
        <v>6.91</v>
      </c>
      <c r="I16" s="367">
        <f t="shared" si="0"/>
        <v>-0.86999999999999922</v>
      </c>
    </row>
    <row r="17" spans="1:9">
      <c r="A17" s="377">
        <v>6</v>
      </c>
      <c r="B17" s="19" t="s">
        <v>820</v>
      </c>
      <c r="C17" s="367">
        <v>14.55</v>
      </c>
      <c r="D17" s="19">
        <v>2.5099999999999998</v>
      </c>
      <c r="E17" s="367">
        <v>9.02</v>
      </c>
      <c r="F17" s="19">
        <v>0</v>
      </c>
      <c r="G17" s="19">
        <v>2491</v>
      </c>
      <c r="H17" s="367">
        <v>15.03</v>
      </c>
      <c r="I17" s="367">
        <f t="shared" si="0"/>
        <v>-3.5</v>
      </c>
    </row>
    <row r="18" spans="1:9">
      <c r="A18" s="377">
        <v>7</v>
      </c>
      <c r="B18" s="19" t="s">
        <v>821</v>
      </c>
      <c r="C18" s="367">
        <v>6.24</v>
      </c>
      <c r="D18" s="19">
        <v>0.81</v>
      </c>
      <c r="E18" s="367">
        <v>3.87</v>
      </c>
      <c r="F18" s="19">
        <v>0</v>
      </c>
      <c r="G18" s="19">
        <v>2491</v>
      </c>
      <c r="H18" s="367">
        <v>6.41</v>
      </c>
      <c r="I18" s="367">
        <f t="shared" si="0"/>
        <v>-1.7300000000000004</v>
      </c>
    </row>
    <row r="19" spans="1:9">
      <c r="A19" s="377">
        <v>8</v>
      </c>
      <c r="B19" s="19" t="s">
        <v>822</v>
      </c>
      <c r="C19" s="367">
        <v>8.1300000000000008</v>
      </c>
      <c r="D19" s="19">
        <v>1.21</v>
      </c>
      <c r="E19" s="367">
        <v>5.04</v>
      </c>
      <c r="F19" s="19">
        <v>0</v>
      </c>
      <c r="G19" s="19">
        <v>2491</v>
      </c>
      <c r="H19" s="367">
        <v>7.95</v>
      </c>
      <c r="I19" s="367">
        <f t="shared" si="0"/>
        <v>-1.7000000000000002</v>
      </c>
    </row>
    <row r="20" spans="1:9">
      <c r="A20" s="377">
        <v>9</v>
      </c>
      <c r="B20" s="19" t="s">
        <v>823</v>
      </c>
      <c r="C20" s="367">
        <v>9.35</v>
      </c>
      <c r="D20" s="19">
        <v>1.38</v>
      </c>
      <c r="E20" s="367">
        <v>5.79</v>
      </c>
      <c r="F20" s="19">
        <v>0</v>
      </c>
      <c r="G20" s="19">
        <v>2491</v>
      </c>
      <c r="H20" s="367">
        <v>11.31</v>
      </c>
      <c r="I20" s="367">
        <f t="shared" si="0"/>
        <v>-4.1400000000000006</v>
      </c>
    </row>
    <row r="21" spans="1:9">
      <c r="A21" s="377">
        <v>10</v>
      </c>
      <c r="B21" s="19" t="s">
        <v>824</v>
      </c>
      <c r="C21" s="367">
        <v>2.94</v>
      </c>
      <c r="D21" s="19">
        <v>0.85</v>
      </c>
      <c r="E21" s="367">
        <v>1.82</v>
      </c>
      <c r="F21" s="19">
        <v>0</v>
      </c>
      <c r="G21" s="19">
        <v>2491</v>
      </c>
      <c r="H21" s="367">
        <v>4.1399999999999997</v>
      </c>
      <c r="I21" s="367">
        <f t="shared" si="0"/>
        <v>-1.4699999999999998</v>
      </c>
    </row>
    <row r="22" spans="1:9">
      <c r="A22" s="377">
        <v>11</v>
      </c>
      <c r="B22" s="19" t="s">
        <v>825</v>
      </c>
      <c r="C22" s="367">
        <v>7.08</v>
      </c>
      <c r="D22" s="19">
        <v>1.1399999999999999</v>
      </c>
      <c r="E22" s="367">
        <v>4.38</v>
      </c>
      <c r="F22" s="19">
        <v>0</v>
      </c>
      <c r="G22" s="19">
        <v>2491</v>
      </c>
      <c r="H22" s="367">
        <v>5.77</v>
      </c>
      <c r="I22" s="367">
        <f t="shared" si="0"/>
        <v>-0.25</v>
      </c>
    </row>
    <row r="23" spans="1:9">
      <c r="A23" s="19"/>
      <c r="B23" s="19" t="s">
        <v>15</v>
      </c>
      <c r="C23" s="367">
        <f>SUM(C12:C22)</f>
        <v>97.32</v>
      </c>
      <c r="D23" s="19">
        <f>SUM(D12:D22)</f>
        <v>16.709999999999997</v>
      </c>
      <c r="E23" s="367">
        <f>SUM(E12:E22)</f>
        <v>60.326000000000001</v>
      </c>
      <c r="F23" s="19">
        <v>0</v>
      </c>
      <c r="G23" s="19">
        <v>2491</v>
      </c>
      <c r="H23" s="367">
        <f>SUM(H12:H22)</f>
        <v>97.24</v>
      </c>
      <c r="I23" s="367">
        <f t="shared" si="0"/>
        <v>-20.203999999999994</v>
      </c>
    </row>
    <row r="24" spans="1:9" s="478" customFormat="1">
      <c r="A24" s="21"/>
      <c r="B24" s="21"/>
      <c r="C24" s="371"/>
      <c r="D24" s="21"/>
      <c r="E24" s="371"/>
      <c r="F24" s="21"/>
      <c r="G24" s="21"/>
      <c r="H24" s="371"/>
      <c r="I24" s="371"/>
    </row>
    <row r="25" spans="1:9" s="478" customFormat="1">
      <c r="A25" s="21"/>
      <c r="B25" s="21"/>
      <c r="C25" s="371"/>
      <c r="D25" s="21"/>
      <c r="E25" s="371"/>
      <c r="F25" s="21"/>
      <c r="G25" s="21"/>
      <c r="H25" s="371"/>
      <c r="I25" s="371"/>
    </row>
    <row r="26" spans="1:9" s="478" customFormat="1">
      <c r="A26" s="21"/>
      <c r="B26" s="21"/>
      <c r="C26" s="371"/>
      <c r="D26" s="21"/>
      <c r="E26" s="371"/>
      <c r="F26" s="21"/>
      <c r="G26" s="21"/>
      <c r="H26" s="371"/>
      <c r="I26" s="371"/>
    </row>
    <row r="27" spans="1:9" s="478" customFormat="1">
      <c r="A27" s="21"/>
      <c r="B27" s="21"/>
      <c r="C27" s="371"/>
      <c r="D27" s="21"/>
      <c r="E27" s="371"/>
      <c r="F27" s="21"/>
      <c r="G27" s="21"/>
      <c r="H27" s="371"/>
      <c r="I27" s="371"/>
    </row>
    <row r="28" spans="1:9">
      <c r="E28" s="30"/>
      <c r="F28" s="30"/>
      <c r="G28" s="30"/>
      <c r="H28" s="481"/>
      <c r="I28" s="21"/>
    </row>
    <row r="29" spans="1:9">
      <c r="E29" s="601"/>
      <c r="F29" s="12"/>
      <c r="G29" s="12"/>
      <c r="H29" s="30"/>
      <c r="I29" s="21"/>
    </row>
    <row r="30" spans="1:9">
      <c r="A30" s="35" t="s">
        <v>11</v>
      </c>
      <c r="E30" s="35"/>
      <c r="F30" s="35"/>
      <c r="G30" s="35"/>
      <c r="I30" s="446"/>
    </row>
    <row r="31" spans="1:9" ht="12.75" customHeight="1">
      <c r="F31" s="552"/>
      <c r="G31" s="552"/>
      <c r="H31" s="750" t="s">
        <v>858</v>
      </c>
      <c r="I31" s="750"/>
    </row>
    <row r="32" spans="1:9" ht="12.75" customHeight="1">
      <c r="F32" s="552"/>
      <c r="G32" s="552"/>
      <c r="H32" s="750" t="s">
        <v>859</v>
      </c>
      <c r="I32" s="750"/>
    </row>
    <row r="33" spans="2:10">
      <c r="B33" s="21"/>
      <c r="C33" s="21"/>
      <c r="D33" s="21"/>
      <c r="E33" s="21"/>
      <c r="F33" s="21"/>
      <c r="G33" s="21"/>
      <c r="H33" s="21"/>
      <c r="I33" s="655"/>
      <c r="J33" s="655"/>
    </row>
    <row r="34" spans="2:10">
      <c r="B34" s="21"/>
      <c r="C34" s="21"/>
      <c r="D34" s="21"/>
      <c r="E34" s="21"/>
      <c r="F34" s="21"/>
      <c r="G34" s="21"/>
      <c r="H34" s="21"/>
      <c r="I34" s="21"/>
      <c r="J34" s="21"/>
    </row>
    <row r="35" spans="2:10">
      <c r="B35" s="21"/>
      <c r="C35" s="21"/>
      <c r="D35" s="21"/>
      <c r="E35" s="21"/>
      <c r="F35" s="21"/>
      <c r="G35" s="21"/>
      <c r="H35" s="21"/>
      <c r="I35" s="21"/>
      <c r="J35" s="21"/>
    </row>
    <row r="36" spans="2:10">
      <c r="B36" s="21"/>
      <c r="C36" s="21"/>
      <c r="D36" s="21"/>
      <c r="E36" s="21"/>
      <c r="F36" s="21"/>
      <c r="G36" s="21"/>
      <c r="H36" s="21"/>
      <c r="I36" s="21"/>
      <c r="J36" s="21"/>
    </row>
    <row r="37" spans="2:10">
      <c r="B37" s="21"/>
      <c r="C37" s="21"/>
      <c r="D37" s="21"/>
      <c r="E37" s="21"/>
      <c r="F37" s="21"/>
      <c r="G37" s="21"/>
      <c r="H37" s="21"/>
      <c r="I37" s="21"/>
      <c r="J37" s="21"/>
    </row>
    <row r="38" spans="2:10">
      <c r="B38" s="21"/>
      <c r="C38" s="21"/>
      <c r="D38" s="21"/>
      <c r="E38" s="21"/>
      <c r="F38" s="21"/>
      <c r="G38" s="21"/>
      <c r="H38" s="21"/>
      <c r="I38" s="21"/>
      <c r="J38" s="21"/>
    </row>
    <row r="39" spans="2:10">
      <c r="B39" s="21"/>
      <c r="C39" s="21"/>
      <c r="D39" s="21"/>
      <c r="E39" s="21"/>
      <c r="F39" s="21"/>
      <c r="G39" s="21"/>
      <c r="H39" s="21"/>
      <c r="I39" s="21"/>
      <c r="J39" s="21"/>
    </row>
    <row r="40" spans="2:10">
      <c r="B40" s="21"/>
      <c r="C40" s="21"/>
      <c r="D40" s="21"/>
      <c r="E40" s="21"/>
      <c r="F40" s="21"/>
      <c r="G40" s="21"/>
      <c r="H40" s="21"/>
      <c r="I40" s="21"/>
      <c r="J40" s="21"/>
    </row>
    <row r="41" spans="2:10">
      <c r="B41" s="21"/>
      <c r="C41" s="21"/>
      <c r="D41" s="21"/>
      <c r="E41" s="21"/>
      <c r="F41" s="21"/>
      <c r="G41" s="21"/>
      <c r="H41" s="21"/>
      <c r="I41" s="21"/>
      <c r="J41" s="21"/>
    </row>
    <row r="42" spans="2:10">
      <c r="B42" s="21"/>
      <c r="C42" s="21"/>
      <c r="D42" s="21"/>
      <c r="E42" s="21"/>
      <c r="F42" s="21"/>
      <c r="G42" s="21"/>
      <c r="H42" s="21"/>
      <c r="I42" s="21"/>
      <c r="J42" s="21"/>
    </row>
    <row r="43" spans="2:10">
      <c r="B43" s="21"/>
      <c r="C43" s="21"/>
      <c r="D43" s="21"/>
      <c r="E43" s="21"/>
      <c r="F43" s="21"/>
      <c r="G43" s="21"/>
      <c r="H43" s="21"/>
      <c r="I43" s="21"/>
      <c r="J43" s="21"/>
    </row>
    <row r="44" spans="2:10">
      <c r="B44" s="21"/>
      <c r="C44" s="21"/>
      <c r="D44" s="21"/>
      <c r="E44" s="21"/>
      <c r="F44" s="21"/>
      <c r="G44" s="21"/>
      <c r="H44" s="21"/>
      <c r="I44" s="21"/>
      <c r="J44" s="21"/>
    </row>
    <row r="45" spans="2:10">
      <c r="B45" s="21"/>
      <c r="C45" s="21"/>
      <c r="D45" s="21"/>
      <c r="E45" s="21"/>
      <c r="F45" s="21"/>
      <c r="G45" s="21"/>
      <c r="H45" s="21"/>
      <c r="I45" s="21"/>
      <c r="J45" s="21"/>
    </row>
    <row r="46" spans="2:10">
      <c r="B46" s="21"/>
      <c r="C46" s="21"/>
      <c r="D46" s="21"/>
      <c r="E46" s="21"/>
      <c r="F46" s="21"/>
      <c r="G46" s="21"/>
      <c r="H46" s="21"/>
      <c r="I46" s="21"/>
      <c r="J46" s="21"/>
    </row>
    <row r="47" spans="2:10">
      <c r="B47" s="21"/>
      <c r="C47" s="21"/>
      <c r="D47" s="21"/>
      <c r="E47" s="21"/>
      <c r="F47" s="21"/>
      <c r="G47" s="21"/>
      <c r="H47" s="21"/>
      <c r="I47" s="21"/>
      <c r="J47" s="21"/>
    </row>
    <row r="48" spans="2:10">
      <c r="B48" s="21"/>
      <c r="C48" s="21"/>
      <c r="D48" s="21"/>
      <c r="E48" s="21"/>
      <c r="F48" s="21"/>
      <c r="G48" s="21"/>
      <c r="H48" s="21"/>
      <c r="I48" s="21"/>
      <c r="J48" s="21"/>
    </row>
  </sheetData>
  <mergeCells count="6">
    <mergeCell ref="C3:E3"/>
    <mergeCell ref="I33:J33"/>
    <mergeCell ref="D9:I9"/>
    <mergeCell ref="A5:I5"/>
    <mergeCell ref="H31:I31"/>
    <mergeCell ref="H32:I3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opLeftCell="A17" zoomScaleSheetLayoutView="81" workbookViewId="0">
      <selection activeCell="Q36" sqref="Q36"/>
    </sheetView>
  </sheetViews>
  <sheetFormatPr defaultColWidth="9.109375" defaultRowHeight="13.2"/>
  <cols>
    <col min="1" max="1" width="4.44140625" style="16" customWidth="1"/>
    <col min="2" max="2" width="37.33203125" style="16" customWidth="1"/>
    <col min="3" max="3" width="12.33203125" style="16" customWidth="1"/>
    <col min="4" max="5" width="15.109375" style="16" customWidth="1"/>
    <col min="6" max="6" width="15.88671875" style="16" customWidth="1"/>
    <col min="7" max="7" width="12.5546875" style="16" customWidth="1"/>
    <col min="8" max="8" width="23.6640625" style="16" customWidth="1"/>
    <col min="9" max="16384" width="9.109375" style="16"/>
  </cols>
  <sheetData>
    <row r="1" spans="1:18" customFormat="1" ht="15.6">
      <c r="D1" s="35"/>
      <c r="E1" s="35"/>
      <c r="F1" s="35"/>
      <c r="G1" s="16"/>
      <c r="H1" s="40" t="s">
        <v>63</v>
      </c>
      <c r="J1" s="16"/>
      <c r="K1" s="42"/>
      <c r="L1" s="42"/>
    </row>
    <row r="2" spans="1:18" customFormat="1" ht="15">
      <c r="A2" s="743" t="s">
        <v>0</v>
      </c>
      <c r="B2" s="743"/>
      <c r="C2" s="743"/>
      <c r="D2" s="743"/>
      <c r="E2" s="743"/>
      <c r="F2" s="743"/>
      <c r="G2" s="743"/>
      <c r="H2" s="743"/>
      <c r="I2" s="44"/>
      <c r="J2" s="44"/>
      <c r="K2" s="44"/>
      <c r="L2" s="44"/>
    </row>
    <row r="3" spans="1:18" customFormat="1" ht="21">
      <c r="A3" s="670" t="s">
        <v>654</v>
      </c>
      <c r="B3" s="670"/>
      <c r="C3" s="670"/>
      <c r="D3" s="670"/>
      <c r="E3" s="670"/>
      <c r="F3" s="670"/>
      <c r="G3" s="670"/>
      <c r="H3" s="670"/>
      <c r="I3" s="43"/>
      <c r="J3" s="43"/>
      <c r="K3" s="43"/>
      <c r="L3" s="43"/>
    </row>
    <row r="4" spans="1:18" customFormat="1" ht="10.5" customHeight="1"/>
    <row r="5" spans="1:18" ht="19.5" customHeight="1">
      <c r="A5" s="671" t="s">
        <v>686</v>
      </c>
      <c r="B5" s="743"/>
      <c r="C5" s="743"/>
      <c r="D5" s="743"/>
      <c r="E5" s="743"/>
      <c r="F5" s="743"/>
      <c r="G5" s="743"/>
      <c r="H5" s="743"/>
    </row>
    <row r="7" spans="1:18" s="14" customFormat="1" ht="15.75" hidden="1" customHeight="1">
      <c r="A7" s="16"/>
      <c r="B7" s="16"/>
      <c r="C7" s="16"/>
      <c r="D7" s="16"/>
      <c r="E7" s="16"/>
      <c r="F7" s="16"/>
      <c r="G7" s="16"/>
      <c r="H7" s="16"/>
    </row>
    <row r="8" spans="1:18" s="14" customFormat="1" ht="15.6">
      <c r="A8" s="672" t="s">
        <v>857</v>
      </c>
      <c r="B8" s="672"/>
      <c r="C8" s="16"/>
      <c r="D8" s="16"/>
      <c r="E8" s="16"/>
      <c r="F8" s="16"/>
      <c r="G8" s="16"/>
      <c r="H8" s="32" t="s">
        <v>23</v>
      </c>
    </row>
    <row r="9" spans="1:18" s="14" customFormat="1" ht="15.6">
      <c r="A9" s="15"/>
      <c r="B9" s="16"/>
      <c r="C9" s="16"/>
      <c r="D9" s="106"/>
      <c r="E9" s="106"/>
      <c r="G9" s="106" t="s">
        <v>862</v>
      </c>
      <c r="H9" s="106"/>
      <c r="I9" s="118"/>
      <c r="J9" s="118"/>
      <c r="Q9" s="131"/>
      <c r="R9" s="129"/>
    </row>
    <row r="10" spans="1:18" s="36" customFormat="1" ht="55.5" customHeight="1">
      <c r="A10" s="38"/>
      <c r="B10" s="5" t="s">
        <v>24</v>
      </c>
      <c r="C10" s="5" t="s">
        <v>687</v>
      </c>
      <c r="D10" s="5" t="s">
        <v>674</v>
      </c>
      <c r="E10" s="5" t="s">
        <v>226</v>
      </c>
      <c r="F10" s="5" t="s">
        <v>227</v>
      </c>
      <c r="G10" s="5" t="s">
        <v>69</v>
      </c>
      <c r="H10" s="547" t="s">
        <v>911</v>
      </c>
    </row>
    <row r="11" spans="1:18" s="36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18" ht="16.5" customHeight="1">
      <c r="A12" s="29" t="s">
        <v>25</v>
      </c>
      <c r="B12" s="29" t="s">
        <v>26</v>
      </c>
      <c r="C12" s="792">
        <v>18.2</v>
      </c>
      <c r="D12" s="792">
        <v>0</v>
      </c>
      <c r="E12" s="792">
        <v>17.91</v>
      </c>
      <c r="F12" s="792">
        <v>0</v>
      </c>
      <c r="G12" s="789">
        <v>17.670000000000002</v>
      </c>
      <c r="H12" s="792">
        <f>D12+E12-G12</f>
        <v>0.23999999999999844</v>
      </c>
    </row>
    <row r="13" spans="1:18" ht="20.25" customHeight="1">
      <c r="A13" s="19"/>
      <c r="B13" s="19" t="s">
        <v>27</v>
      </c>
      <c r="C13" s="792"/>
      <c r="D13" s="792"/>
      <c r="E13" s="792"/>
      <c r="F13" s="792"/>
      <c r="G13" s="790"/>
      <c r="H13" s="792"/>
    </row>
    <row r="14" spans="1:18" ht="17.25" customHeight="1">
      <c r="A14" s="19"/>
      <c r="B14" s="19" t="s">
        <v>188</v>
      </c>
      <c r="C14" s="792"/>
      <c r="D14" s="792"/>
      <c r="E14" s="792"/>
      <c r="F14" s="792"/>
      <c r="G14" s="790"/>
      <c r="H14" s="792"/>
    </row>
    <row r="15" spans="1:18" s="36" customFormat="1" ht="33.75" customHeight="1">
      <c r="A15" s="37"/>
      <c r="B15" s="37" t="s">
        <v>189</v>
      </c>
      <c r="C15" s="792"/>
      <c r="D15" s="792"/>
      <c r="E15" s="792"/>
      <c r="F15" s="792"/>
      <c r="G15" s="791"/>
      <c r="H15" s="792"/>
    </row>
    <row r="16" spans="1:18" s="36" customFormat="1">
      <c r="A16" s="37"/>
      <c r="B16" s="38" t="s">
        <v>28</v>
      </c>
      <c r="C16" s="582">
        <v>18.2</v>
      </c>
      <c r="D16" s="582">
        <v>0</v>
      </c>
      <c r="E16" s="582">
        <f>E12</f>
        <v>17.91</v>
      </c>
      <c r="F16" s="582">
        <v>0</v>
      </c>
      <c r="G16" s="582">
        <f>G12</f>
        <v>17.670000000000002</v>
      </c>
      <c r="H16" s="582">
        <f>H12</f>
        <v>0.23999999999999844</v>
      </c>
    </row>
    <row r="17" spans="1:8" s="36" customFormat="1" ht="40.5" customHeight="1">
      <c r="A17" s="38" t="s">
        <v>29</v>
      </c>
      <c r="B17" s="38" t="s">
        <v>225</v>
      </c>
      <c r="C17" s="788">
        <v>19.309999999999999</v>
      </c>
      <c r="D17" s="788">
        <v>0</v>
      </c>
      <c r="E17" s="788">
        <v>18.79</v>
      </c>
      <c r="F17" s="788">
        <v>0</v>
      </c>
      <c r="G17" s="789">
        <v>18.29</v>
      </c>
      <c r="H17" s="788">
        <f>D17+E17-G17</f>
        <v>0.5</v>
      </c>
    </row>
    <row r="18" spans="1:8" ht="28.5" customHeight="1">
      <c r="A18" s="19"/>
      <c r="B18" s="159" t="s">
        <v>191</v>
      </c>
      <c r="C18" s="788"/>
      <c r="D18" s="788"/>
      <c r="E18" s="788"/>
      <c r="F18" s="788"/>
      <c r="G18" s="790"/>
      <c r="H18" s="788"/>
    </row>
    <row r="19" spans="1:8" ht="19.5" customHeight="1">
      <c r="A19" s="19"/>
      <c r="B19" s="37" t="s">
        <v>30</v>
      </c>
      <c r="C19" s="788"/>
      <c r="D19" s="788"/>
      <c r="E19" s="788"/>
      <c r="F19" s="788"/>
      <c r="G19" s="790"/>
      <c r="H19" s="788"/>
    </row>
    <row r="20" spans="1:8" ht="21.75" customHeight="1">
      <c r="A20" s="19"/>
      <c r="B20" s="37" t="s">
        <v>192</v>
      </c>
      <c r="C20" s="788"/>
      <c r="D20" s="788"/>
      <c r="E20" s="788"/>
      <c r="F20" s="788"/>
      <c r="G20" s="790"/>
      <c r="H20" s="788"/>
    </row>
    <row r="21" spans="1:8" s="36" customFormat="1" ht="27.75" customHeight="1">
      <c r="A21" s="37"/>
      <c r="B21" s="37" t="s">
        <v>31</v>
      </c>
      <c r="C21" s="788"/>
      <c r="D21" s="788"/>
      <c r="E21" s="788"/>
      <c r="F21" s="788"/>
      <c r="G21" s="790"/>
      <c r="H21" s="788"/>
    </row>
    <row r="22" spans="1:8" s="36" customFormat="1" ht="19.5" customHeight="1">
      <c r="A22" s="37"/>
      <c r="B22" s="37" t="s">
        <v>190</v>
      </c>
      <c r="C22" s="788"/>
      <c r="D22" s="788"/>
      <c r="E22" s="788"/>
      <c r="F22" s="788"/>
      <c r="G22" s="790"/>
      <c r="H22" s="788"/>
    </row>
    <row r="23" spans="1:8" s="36" customFormat="1" ht="27.75" customHeight="1">
      <c r="A23" s="37"/>
      <c r="B23" s="37" t="s">
        <v>193</v>
      </c>
      <c r="C23" s="788"/>
      <c r="D23" s="788"/>
      <c r="E23" s="788"/>
      <c r="F23" s="788"/>
      <c r="G23" s="790"/>
      <c r="H23" s="788"/>
    </row>
    <row r="24" spans="1:8" s="36" customFormat="1" ht="18.75" customHeight="1">
      <c r="A24" s="38"/>
      <c r="B24" s="37" t="s">
        <v>194</v>
      </c>
      <c r="C24" s="788"/>
      <c r="D24" s="788"/>
      <c r="E24" s="788"/>
      <c r="F24" s="788"/>
      <c r="G24" s="791"/>
      <c r="H24" s="788"/>
    </row>
    <row r="25" spans="1:8" s="36" customFormat="1" ht="19.5" customHeight="1">
      <c r="A25" s="38"/>
      <c r="B25" s="38" t="s">
        <v>28</v>
      </c>
      <c r="C25" s="582">
        <v>19.309999999999999</v>
      </c>
      <c r="D25" s="582">
        <v>0</v>
      </c>
      <c r="E25" s="582">
        <f>E17</f>
        <v>18.79</v>
      </c>
      <c r="F25" s="582">
        <v>0</v>
      </c>
      <c r="G25" s="582">
        <f>G17</f>
        <v>18.29</v>
      </c>
      <c r="H25" s="582">
        <f>H17</f>
        <v>0.5</v>
      </c>
    </row>
    <row r="26" spans="1:8" ht="13.5" customHeight="1">
      <c r="A26" s="19"/>
      <c r="B26" s="29" t="s">
        <v>32</v>
      </c>
      <c r="C26" s="582">
        <f>C16+C25</f>
        <v>37.51</v>
      </c>
      <c r="D26" s="582">
        <v>0</v>
      </c>
      <c r="E26" s="582">
        <f>E16+E25</f>
        <v>36.700000000000003</v>
      </c>
      <c r="F26" s="582">
        <v>0</v>
      </c>
      <c r="G26" s="583">
        <f>G16+G25</f>
        <v>35.96</v>
      </c>
      <c r="H26" s="583">
        <f>H16+H25</f>
        <v>0.73999999999999844</v>
      </c>
    </row>
    <row r="27" spans="1:8" s="478" customFormat="1" ht="13.5" customHeight="1">
      <c r="A27" s="21"/>
      <c r="B27" s="30"/>
      <c r="C27" s="482"/>
      <c r="D27" s="483"/>
      <c r="E27" s="482"/>
      <c r="F27" s="483"/>
      <c r="G27" s="21"/>
      <c r="H27" s="21"/>
    </row>
    <row r="28" spans="1:8" s="478" customFormat="1" ht="13.5" customHeight="1">
      <c r="A28" s="21"/>
      <c r="B28" s="30"/>
      <c r="C28" s="482"/>
      <c r="D28" s="483"/>
      <c r="E28" s="482"/>
      <c r="F28" s="483"/>
      <c r="G28" s="21"/>
      <c r="H28" s="21"/>
    </row>
    <row r="29" spans="1:8" s="478" customFormat="1" ht="13.5" customHeight="1">
      <c r="A29" s="21"/>
      <c r="B29" s="30"/>
      <c r="C29" s="482"/>
      <c r="D29" s="483"/>
      <c r="E29" s="482"/>
      <c r="F29" s="483"/>
      <c r="G29" s="21"/>
      <c r="H29" s="21"/>
    </row>
    <row r="30" spans="1:8" s="478" customFormat="1" ht="13.5" customHeight="1">
      <c r="A30" s="21"/>
      <c r="B30" s="30"/>
      <c r="C30" s="482"/>
      <c r="D30" s="483"/>
      <c r="E30" s="482"/>
      <c r="F30" s="483"/>
      <c r="G30" s="21"/>
      <c r="H30" s="21"/>
    </row>
    <row r="31" spans="1:8" s="478" customFormat="1" ht="13.5" customHeight="1">
      <c r="A31" s="21"/>
      <c r="B31" s="30"/>
      <c r="C31" s="482"/>
      <c r="D31" s="483"/>
      <c r="E31" s="482"/>
      <c r="F31" s="483"/>
      <c r="G31" s="21"/>
      <c r="H31" s="21"/>
    </row>
    <row r="32" spans="1:8" s="478" customFormat="1">
      <c r="A32" s="21"/>
      <c r="B32" s="30"/>
      <c r="C32" s="482"/>
      <c r="D32" s="483"/>
      <c r="E32" s="482"/>
      <c r="F32" s="483"/>
      <c r="G32" s="21"/>
      <c r="H32" s="21"/>
    </row>
    <row r="33" spans="2:8" s="36" customFormat="1" ht="15.75" customHeight="1">
      <c r="B33" s="15" t="s">
        <v>11</v>
      </c>
      <c r="H33" s="477"/>
    </row>
    <row r="34" spans="2:8">
      <c r="F34" s="673" t="s">
        <v>858</v>
      </c>
      <c r="G34" s="673"/>
      <c r="H34" s="673"/>
    </row>
    <row r="35" spans="2:8">
      <c r="F35" s="673" t="s">
        <v>859</v>
      </c>
      <c r="G35" s="673"/>
      <c r="H35" s="673"/>
    </row>
  </sheetData>
  <mergeCells count="18">
    <mergeCell ref="C17:C24"/>
    <mergeCell ref="H17:H24"/>
    <mergeCell ref="G17:G24"/>
    <mergeCell ref="A2:H2"/>
    <mergeCell ref="A3:H3"/>
    <mergeCell ref="C12:C15"/>
    <mergeCell ref="D12:D15"/>
    <mergeCell ref="F12:F15"/>
    <mergeCell ref="H12:H15"/>
    <mergeCell ref="A5:H5"/>
    <mergeCell ref="E12:E15"/>
    <mergeCell ref="A8:B8"/>
    <mergeCell ref="G12:G15"/>
    <mergeCell ref="F34:H34"/>
    <mergeCell ref="F35:H35"/>
    <mergeCell ref="D17:D24"/>
    <mergeCell ref="E17:E24"/>
    <mergeCell ref="F17:F24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opLeftCell="A3" zoomScaleSheetLayoutView="85" workbookViewId="0">
      <selection activeCell="Q36" sqref="Q36"/>
    </sheetView>
  </sheetViews>
  <sheetFormatPr defaultColWidth="9.109375" defaultRowHeight="13.2"/>
  <cols>
    <col min="1" max="1" width="9.109375" style="16"/>
    <col min="2" max="2" width="19.33203125" style="16" customWidth="1"/>
    <col min="3" max="3" width="28.44140625" style="16" customWidth="1"/>
    <col min="4" max="4" width="27.6640625" style="16" customWidth="1"/>
    <col min="5" max="5" width="30.33203125" style="16" customWidth="1"/>
    <col min="6" max="16384" width="9.109375" style="16"/>
  </cols>
  <sheetData>
    <row r="1" spans="1:18" customFormat="1" ht="15.6">
      <c r="E1" s="40" t="s">
        <v>526</v>
      </c>
      <c r="F1" s="42"/>
    </row>
    <row r="2" spans="1:18" customFormat="1" ht="15">
      <c r="D2" s="44" t="s">
        <v>0</v>
      </c>
      <c r="E2" s="44"/>
      <c r="F2" s="44"/>
    </row>
    <row r="3" spans="1:18" customFormat="1" ht="21">
      <c r="B3" s="169"/>
      <c r="C3" s="670" t="s">
        <v>654</v>
      </c>
      <c r="D3" s="670"/>
      <c r="E3" s="670"/>
      <c r="F3" s="43"/>
    </row>
    <row r="4" spans="1:18" customFormat="1" ht="10.5" customHeight="1"/>
    <row r="5" spans="1:18" ht="30.75" customHeight="1">
      <c r="A5" s="787" t="s">
        <v>688</v>
      </c>
      <c r="B5" s="787"/>
      <c r="C5" s="787"/>
      <c r="D5" s="787"/>
      <c r="E5" s="787"/>
    </row>
    <row r="7" spans="1:18" ht="0.75" customHeight="1"/>
    <row r="8" spans="1:18">
      <c r="A8" s="15" t="s">
        <v>857</v>
      </c>
    </row>
    <row r="9" spans="1:18">
      <c r="D9" s="796" t="s">
        <v>856</v>
      </c>
      <c r="E9" s="796"/>
      <c r="Q9" s="21"/>
      <c r="R9" s="21"/>
    </row>
    <row r="10" spans="1:18" ht="26.25" customHeight="1">
      <c r="A10" s="654" t="s">
        <v>2</v>
      </c>
      <c r="B10" s="654" t="s">
        <v>3</v>
      </c>
      <c r="C10" s="793" t="s">
        <v>522</v>
      </c>
      <c r="D10" s="794"/>
      <c r="E10" s="795"/>
      <c r="Q10" s="21"/>
      <c r="R10" s="21"/>
    </row>
    <row r="11" spans="1:18" ht="56.25" customHeight="1">
      <c r="A11" s="654"/>
      <c r="B11" s="654"/>
      <c r="C11" s="5" t="s">
        <v>524</v>
      </c>
      <c r="D11" s="5" t="s">
        <v>525</v>
      </c>
      <c r="E11" s="5" t="s">
        <v>523</v>
      </c>
    </row>
    <row r="12" spans="1:18" s="120" customFormat="1" ht="16.5" customHeight="1">
      <c r="A12" s="67">
        <v>1</v>
      </c>
      <c r="B12" s="66">
        <v>2</v>
      </c>
      <c r="C12" s="67">
        <v>3</v>
      </c>
      <c r="D12" s="66">
        <v>4</v>
      </c>
      <c r="E12" s="67">
        <v>5</v>
      </c>
    </row>
    <row r="13" spans="1:18" ht="16.5" customHeight="1">
      <c r="A13" s="18">
        <v>1</v>
      </c>
      <c r="B13" s="19" t="s">
        <v>815</v>
      </c>
      <c r="C13" s="19">
        <v>0</v>
      </c>
      <c r="D13" s="441">
        <v>0</v>
      </c>
      <c r="E13" s="454">
        <v>244</v>
      </c>
    </row>
    <row r="14" spans="1:18" ht="16.5" customHeight="1">
      <c r="A14" s="18">
        <v>2</v>
      </c>
      <c r="B14" s="19" t="s">
        <v>816</v>
      </c>
      <c r="C14" s="19">
        <v>0</v>
      </c>
      <c r="D14" s="441">
        <v>0</v>
      </c>
      <c r="E14" s="19">
        <v>118</v>
      </c>
    </row>
    <row r="15" spans="1:18" ht="16.5" customHeight="1">
      <c r="A15" s="18">
        <v>3</v>
      </c>
      <c r="B15" s="19" t="s">
        <v>817</v>
      </c>
      <c r="C15" s="19">
        <v>0</v>
      </c>
      <c r="D15" s="441">
        <v>0</v>
      </c>
      <c r="E15" s="19">
        <v>143</v>
      </c>
    </row>
    <row r="16" spans="1:18" ht="16.5" customHeight="1">
      <c r="A16" s="495">
        <v>4</v>
      </c>
      <c r="B16" s="19" t="s">
        <v>818</v>
      </c>
      <c r="C16" s="19">
        <v>0</v>
      </c>
      <c r="D16" s="441">
        <v>0</v>
      </c>
      <c r="E16" s="19">
        <v>101</v>
      </c>
    </row>
    <row r="17" spans="1:8" ht="16.5" customHeight="1">
      <c r="A17" s="495">
        <v>5</v>
      </c>
      <c r="B17" s="19" t="s">
        <v>819</v>
      </c>
      <c r="C17" s="505">
        <v>0</v>
      </c>
      <c r="D17" s="441">
        <v>0</v>
      </c>
      <c r="E17" s="19">
        <v>154</v>
      </c>
    </row>
    <row r="18" spans="1:8" ht="16.5" customHeight="1">
      <c r="A18" s="495">
        <v>6</v>
      </c>
      <c r="B18" s="19" t="s">
        <v>820</v>
      </c>
      <c r="C18" s="19">
        <v>0</v>
      </c>
      <c r="D18" s="441">
        <v>0</v>
      </c>
      <c r="E18" s="19">
        <v>196</v>
      </c>
    </row>
    <row r="19" spans="1:8" ht="16.5" customHeight="1">
      <c r="A19" s="495">
        <v>7</v>
      </c>
      <c r="B19" s="19" t="s">
        <v>821</v>
      </c>
      <c r="C19" s="19">
        <v>0</v>
      </c>
      <c r="D19" s="441">
        <v>0</v>
      </c>
      <c r="E19" s="19">
        <v>111</v>
      </c>
    </row>
    <row r="20" spans="1:8" ht="16.5" customHeight="1">
      <c r="A20" s="495">
        <v>8</v>
      </c>
      <c r="B20" s="19" t="s">
        <v>822</v>
      </c>
      <c r="C20" s="19">
        <v>0</v>
      </c>
      <c r="D20" s="441">
        <v>0</v>
      </c>
      <c r="E20" s="19">
        <v>158</v>
      </c>
    </row>
    <row r="21" spans="1:8" ht="16.5" customHeight="1">
      <c r="A21" s="495">
        <v>9</v>
      </c>
      <c r="B21" s="19" t="s">
        <v>823</v>
      </c>
      <c r="C21" s="19">
        <v>0</v>
      </c>
      <c r="D21" s="441">
        <v>0</v>
      </c>
      <c r="E21" s="19">
        <v>173</v>
      </c>
    </row>
    <row r="22" spans="1:8" ht="16.5" customHeight="1">
      <c r="A22" s="495">
        <v>10</v>
      </c>
      <c r="B22" s="19" t="s">
        <v>824</v>
      </c>
      <c r="C22" s="19">
        <v>0</v>
      </c>
      <c r="D22" s="441">
        <v>0</v>
      </c>
      <c r="E22" s="19">
        <v>139</v>
      </c>
    </row>
    <row r="23" spans="1:8" ht="16.5" customHeight="1">
      <c r="A23" s="495">
        <v>11</v>
      </c>
      <c r="B23" s="19" t="s">
        <v>825</v>
      </c>
      <c r="C23" s="19">
        <v>0</v>
      </c>
      <c r="D23" s="441">
        <v>0</v>
      </c>
      <c r="E23" s="19">
        <v>198</v>
      </c>
    </row>
    <row r="24" spans="1:8">
      <c r="A24" s="3" t="s">
        <v>15</v>
      </c>
      <c r="B24" s="19"/>
      <c r="C24" s="19">
        <f>SUM(C13:C23)</f>
        <v>0</v>
      </c>
      <c r="D24" s="441">
        <v>0</v>
      </c>
      <c r="E24" s="454">
        <f>SUM(E13:E23)</f>
        <v>1735</v>
      </c>
    </row>
    <row r="25" spans="1:8" s="478" customFormat="1" ht="15" customHeight="1">
      <c r="A25" s="12"/>
      <c r="B25" s="21"/>
      <c r="C25" s="21"/>
      <c r="D25" s="21"/>
      <c r="E25" s="21"/>
    </row>
    <row r="26" spans="1:8" s="478" customFormat="1">
      <c r="A26" s="12"/>
      <c r="B26" s="21"/>
      <c r="C26" s="21"/>
      <c r="D26" s="21"/>
      <c r="E26" s="21"/>
    </row>
    <row r="27" spans="1:8">
      <c r="E27" s="30"/>
    </row>
    <row r="28" spans="1:8">
      <c r="E28" s="12"/>
    </row>
    <row r="29" spans="1:8">
      <c r="A29" s="35" t="s">
        <v>11</v>
      </c>
      <c r="E29" s="35"/>
      <c r="F29" s="133"/>
    </row>
    <row r="30" spans="1:8" ht="12.75" customHeight="1">
      <c r="E30" s="476"/>
    </row>
    <row r="31" spans="1:8" ht="12.75" customHeight="1">
      <c r="D31" s="750" t="s">
        <v>858</v>
      </c>
      <c r="E31" s="750"/>
      <c r="F31" s="552"/>
      <c r="G31" s="552"/>
      <c r="H31" s="553"/>
    </row>
    <row r="32" spans="1:8">
      <c r="D32" s="673" t="s">
        <v>859</v>
      </c>
      <c r="E32" s="673"/>
      <c r="F32" s="35"/>
      <c r="G32" s="35"/>
      <c r="H32" s="35"/>
    </row>
  </sheetData>
  <mergeCells count="8">
    <mergeCell ref="D31:E31"/>
    <mergeCell ref="D32:E32"/>
    <mergeCell ref="C3:E3"/>
    <mergeCell ref="A5:E5"/>
    <mergeCell ref="C10:E10"/>
    <mergeCell ref="D9:E9"/>
    <mergeCell ref="B10:B11"/>
    <mergeCell ref="A10:A11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colBreaks count="1" manualBreakCount="1">
    <brk id="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zoomScaleSheetLayoutView="90" workbookViewId="0">
      <selection activeCell="O29" sqref="O29"/>
    </sheetView>
  </sheetViews>
  <sheetFormatPr defaultRowHeight="13.2"/>
  <sheetData>
    <row r="2" spans="2:8">
      <c r="B2" s="15"/>
    </row>
    <row r="4" spans="2:8" ht="12.75" customHeight="1">
      <c r="B4" s="630"/>
      <c r="C4" s="630"/>
      <c r="D4" s="630"/>
      <c r="E4" s="630"/>
      <c r="F4" s="630"/>
      <c r="G4" s="630"/>
      <c r="H4" s="630"/>
    </row>
    <row r="5" spans="2:8" ht="12.75" customHeight="1">
      <c r="B5" s="630"/>
      <c r="C5" s="630"/>
      <c r="D5" s="630"/>
      <c r="E5" s="630"/>
      <c r="F5" s="630"/>
      <c r="G5" s="630"/>
      <c r="H5" s="630"/>
    </row>
    <row r="6" spans="2:8" ht="12.75" customHeight="1">
      <c r="B6" s="630"/>
      <c r="C6" s="630"/>
      <c r="D6" s="630"/>
      <c r="E6" s="630"/>
      <c r="F6" s="630"/>
      <c r="G6" s="630"/>
      <c r="H6" s="630"/>
    </row>
    <row r="7" spans="2:8" ht="12.75" customHeight="1">
      <c r="B7" s="630"/>
      <c r="C7" s="630"/>
      <c r="D7" s="630"/>
      <c r="E7" s="630"/>
      <c r="F7" s="630"/>
      <c r="G7" s="630"/>
      <c r="H7" s="630"/>
    </row>
    <row r="8" spans="2:8" ht="12.75" customHeight="1">
      <c r="B8" s="630"/>
      <c r="C8" s="630"/>
      <c r="D8" s="630"/>
      <c r="E8" s="630"/>
      <c r="F8" s="630"/>
      <c r="G8" s="630"/>
      <c r="H8" s="630"/>
    </row>
    <row r="9" spans="2:8" ht="12.75" customHeight="1">
      <c r="B9" s="630"/>
      <c r="C9" s="630"/>
      <c r="D9" s="630"/>
      <c r="E9" s="630"/>
      <c r="F9" s="630"/>
      <c r="G9" s="630"/>
      <c r="H9" s="630"/>
    </row>
    <row r="10" spans="2:8" ht="12.75" customHeight="1">
      <c r="B10" s="630"/>
      <c r="C10" s="630"/>
      <c r="D10" s="630"/>
      <c r="E10" s="630"/>
      <c r="F10" s="630"/>
      <c r="G10" s="630"/>
      <c r="H10" s="630"/>
    </row>
    <row r="11" spans="2:8" ht="12.75" customHeight="1">
      <c r="B11" s="630"/>
      <c r="C11" s="630"/>
      <c r="D11" s="630"/>
      <c r="E11" s="630"/>
      <c r="F11" s="630"/>
      <c r="G11" s="630"/>
      <c r="H11" s="630"/>
    </row>
    <row r="12" spans="2:8" ht="12.75" customHeight="1">
      <c r="B12" s="630"/>
      <c r="C12" s="630"/>
      <c r="D12" s="630"/>
      <c r="E12" s="630"/>
      <c r="F12" s="630"/>
      <c r="G12" s="630"/>
      <c r="H12" s="630"/>
    </row>
    <row r="13" spans="2:8" ht="12.75" customHeight="1">
      <c r="B13" s="630"/>
      <c r="C13" s="630"/>
      <c r="D13" s="630"/>
      <c r="E13" s="630"/>
      <c r="F13" s="630"/>
      <c r="G13" s="630"/>
      <c r="H13" s="630"/>
    </row>
  </sheetData>
  <mergeCells count="1">
    <mergeCell ref="B4:H13"/>
  </mergeCells>
  <printOptions horizontalCentered="1" verticalCentered="1"/>
  <pageMargins left="0.70866141732283472" right="0.70866141732283472" top="0.23622047244094491" bottom="0" header="0.31496062992125984" footer="0.31496062992125984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opLeftCell="A7" zoomScaleSheetLayoutView="80" workbookViewId="0">
      <selection activeCell="Q36" sqref="Q36"/>
    </sheetView>
  </sheetViews>
  <sheetFormatPr defaultRowHeight="13.2"/>
  <cols>
    <col min="1" max="1" width="8.33203125" customWidth="1"/>
    <col min="2" max="2" width="12.6640625" customWidth="1"/>
    <col min="3" max="3" width="14.33203125" customWidth="1"/>
    <col min="4" max="5" width="13.5546875" customWidth="1"/>
    <col min="6" max="7" width="12.88671875" customWidth="1"/>
    <col min="8" max="8" width="15.33203125" customWidth="1"/>
    <col min="9" max="9" width="15.44140625" customWidth="1"/>
    <col min="10" max="10" width="13.33203125" customWidth="1"/>
  </cols>
  <sheetData>
    <row r="1" spans="1:11" ht="16.2">
      <c r="I1" s="797" t="s">
        <v>766</v>
      </c>
      <c r="J1" s="797"/>
    </row>
    <row r="2" spans="1:11" ht="16.2">
      <c r="C2" s="731" t="s">
        <v>0</v>
      </c>
      <c r="D2" s="731"/>
      <c r="E2" s="731"/>
      <c r="F2" s="731"/>
      <c r="G2" s="731"/>
      <c r="H2" s="731"/>
      <c r="I2" s="265"/>
      <c r="J2" s="242"/>
      <c r="K2" s="242"/>
    </row>
    <row r="3" spans="1:11" ht="22.2">
      <c r="B3" s="732" t="s">
        <v>654</v>
      </c>
      <c r="C3" s="732"/>
      <c r="D3" s="732"/>
      <c r="E3" s="732"/>
      <c r="F3" s="732"/>
      <c r="G3" s="732"/>
      <c r="H3" s="732"/>
      <c r="I3" s="243"/>
      <c r="J3" s="243"/>
      <c r="K3" s="243"/>
    </row>
    <row r="4" spans="1:11" ht="22.2">
      <c r="C4" s="211"/>
      <c r="D4" s="211"/>
      <c r="E4" s="211"/>
      <c r="F4" s="211"/>
      <c r="G4" s="211"/>
      <c r="H4" s="211"/>
      <c r="I4" s="211"/>
      <c r="J4" s="243"/>
      <c r="K4" s="243"/>
    </row>
    <row r="5" spans="1:11" ht="20.25" customHeight="1">
      <c r="C5" s="798" t="s">
        <v>689</v>
      </c>
      <c r="D5" s="798"/>
      <c r="E5" s="798"/>
      <c r="F5" s="798"/>
      <c r="G5" s="798"/>
      <c r="H5" s="798"/>
      <c r="I5" s="798"/>
    </row>
    <row r="6" spans="1:11" ht="20.25" customHeight="1">
      <c r="A6" s="15" t="s">
        <v>857</v>
      </c>
      <c r="C6" s="247"/>
      <c r="D6" s="247"/>
      <c r="E6" s="247"/>
      <c r="F6" s="247"/>
      <c r="G6" s="247"/>
      <c r="H6" s="247"/>
      <c r="I6" s="801"/>
      <c r="J6" s="801"/>
    </row>
    <row r="7" spans="1:11" ht="15" customHeight="1">
      <c r="A7" s="800" t="s">
        <v>70</v>
      </c>
      <c r="B7" s="800" t="s">
        <v>33</v>
      </c>
      <c r="C7" s="800" t="s">
        <v>422</v>
      </c>
      <c r="D7" s="800" t="s">
        <v>402</v>
      </c>
      <c r="E7" s="802" t="s">
        <v>471</v>
      </c>
      <c r="F7" s="800" t="s">
        <v>401</v>
      </c>
      <c r="G7" s="800"/>
      <c r="H7" s="800"/>
      <c r="I7" s="800" t="s">
        <v>426</v>
      </c>
      <c r="J7" s="802" t="s">
        <v>427</v>
      </c>
    </row>
    <row r="8" spans="1:11" ht="12.75" customHeight="1">
      <c r="A8" s="800"/>
      <c r="B8" s="800"/>
      <c r="C8" s="800"/>
      <c r="D8" s="800"/>
      <c r="E8" s="803"/>
      <c r="F8" s="800" t="s">
        <v>423</v>
      </c>
      <c r="G8" s="802" t="s">
        <v>424</v>
      </c>
      <c r="H8" s="800" t="s">
        <v>425</v>
      </c>
      <c r="I8" s="800"/>
      <c r="J8" s="803"/>
    </row>
    <row r="9" spans="1:11" ht="20.25" customHeight="1">
      <c r="A9" s="800"/>
      <c r="B9" s="800"/>
      <c r="C9" s="800"/>
      <c r="D9" s="800"/>
      <c r="E9" s="803"/>
      <c r="F9" s="800"/>
      <c r="G9" s="803"/>
      <c r="H9" s="800"/>
      <c r="I9" s="800"/>
      <c r="J9" s="803"/>
    </row>
    <row r="10" spans="1:11" ht="63.75" customHeight="1">
      <c r="A10" s="800"/>
      <c r="B10" s="800"/>
      <c r="C10" s="800"/>
      <c r="D10" s="800"/>
      <c r="E10" s="804"/>
      <c r="F10" s="800"/>
      <c r="G10" s="804"/>
      <c r="H10" s="800"/>
      <c r="I10" s="800"/>
      <c r="J10" s="804"/>
    </row>
    <row r="11" spans="1:11" ht="14.4">
      <c r="A11" s="249">
        <v>1</v>
      </c>
      <c r="B11" s="249">
        <v>2</v>
      </c>
      <c r="C11" s="250">
        <v>3</v>
      </c>
      <c r="D11" s="249">
        <v>4</v>
      </c>
      <c r="E11" s="250">
        <v>5</v>
      </c>
      <c r="F11" s="249">
        <v>6</v>
      </c>
      <c r="G11" s="250">
        <v>7</v>
      </c>
      <c r="H11" s="249">
        <v>8</v>
      </c>
      <c r="I11" s="250">
        <v>9</v>
      </c>
      <c r="J11" s="249">
        <v>10</v>
      </c>
    </row>
    <row r="12" spans="1:11" ht="14.4">
      <c r="A12" s="249">
        <v>1</v>
      </c>
      <c r="B12" s="19" t="s">
        <v>815</v>
      </c>
      <c r="C12" s="805" t="s">
        <v>826</v>
      </c>
      <c r="D12" s="806"/>
      <c r="E12" s="806"/>
      <c r="F12" s="806"/>
      <c r="G12" s="806"/>
      <c r="H12" s="806"/>
      <c r="I12" s="806"/>
      <c r="J12" s="807"/>
    </row>
    <row r="13" spans="1:11" ht="14.4">
      <c r="A13" s="249">
        <v>2</v>
      </c>
      <c r="B13" s="19" t="s">
        <v>816</v>
      </c>
      <c r="C13" s="808"/>
      <c r="D13" s="809"/>
      <c r="E13" s="809"/>
      <c r="F13" s="809"/>
      <c r="G13" s="809"/>
      <c r="H13" s="809"/>
      <c r="I13" s="809"/>
      <c r="J13" s="810"/>
    </row>
    <row r="14" spans="1:11" ht="14.4">
      <c r="A14" s="249">
        <v>3</v>
      </c>
      <c r="B14" s="19" t="s">
        <v>817</v>
      </c>
      <c r="C14" s="808"/>
      <c r="D14" s="809"/>
      <c r="E14" s="809"/>
      <c r="F14" s="809"/>
      <c r="G14" s="809"/>
      <c r="H14" s="809"/>
      <c r="I14" s="809"/>
      <c r="J14" s="810"/>
    </row>
    <row r="15" spans="1:11" ht="14.4">
      <c r="A15" s="249">
        <v>4</v>
      </c>
      <c r="B15" s="19" t="s">
        <v>818</v>
      </c>
      <c r="C15" s="808"/>
      <c r="D15" s="809"/>
      <c r="E15" s="809"/>
      <c r="F15" s="809"/>
      <c r="G15" s="809"/>
      <c r="H15" s="809"/>
      <c r="I15" s="809"/>
      <c r="J15" s="810"/>
    </row>
    <row r="16" spans="1:11" ht="14.4">
      <c r="A16" s="249">
        <v>5</v>
      </c>
      <c r="B16" s="19" t="s">
        <v>819</v>
      </c>
      <c r="C16" s="808"/>
      <c r="D16" s="809"/>
      <c r="E16" s="809"/>
      <c r="F16" s="809"/>
      <c r="G16" s="809"/>
      <c r="H16" s="809"/>
      <c r="I16" s="809"/>
      <c r="J16" s="810"/>
    </row>
    <row r="17" spans="1:10" ht="14.4">
      <c r="A17" s="249">
        <v>6</v>
      </c>
      <c r="B17" s="19" t="s">
        <v>820</v>
      </c>
      <c r="C17" s="808"/>
      <c r="D17" s="809"/>
      <c r="E17" s="809"/>
      <c r="F17" s="809"/>
      <c r="G17" s="809"/>
      <c r="H17" s="809"/>
      <c r="I17" s="809"/>
      <c r="J17" s="810"/>
    </row>
    <row r="18" spans="1:10" ht="14.4">
      <c r="A18" s="249">
        <v>7</v>
      </c>
      <c r="B18" s="19" t="s">
        <v>821</v>
      </c>
      <c r="C18" s="808"/>
      <c r="D18" s="809"/>
      <c r="E18" s="809"/>
      <c r="F18" s="809"/>
      <c r="G18" s="809"/>
      <c r="H18" s="809"/>
      <c r="I18" s="809"/>
      <c r="J18" s="810"/>
    </row>
    <row r="19" spans="1:10" ht="14.4">
      <c r="A19" s="249">
        <v>8</v>
      </c>
      <c r="B19" s="19" t="s">
        <v>822</v>
      </c>
      <c r="C19" s="808"/>
      <c r="D19" s="809"/>
      <c r="E19" s="809"/>
      <c r="F19" s="809"/>
      <c r="G19" s="809"/>
      <c r="H19" s="809"/>
      <c r="I19" s="809"/>
      <c r="J19" s="810"/>
    </row>
    <row r="20" spans="1:10" ht="14.4">
      <c r="A20" s="249">
        <v>9</v>
      </c>
      <c r="B20" s="19" t="s">
        <v>823</v>
      </c>
      <c r="C20" s="808"/>
      <c r="D20" s="809"/>
      <c r="E20" s="809"/>
      <c r="F20" s="809"/>
      <c r="G20" s="809"/>
      <c r="H20" s="809"/>
      <c r="I20" s="809"/>
      <c r="J20" s="810"/>
    </row>
    <row r="21" spans="1:10" ht="14.4">
      <c r="A21" s="249">
        <v>10</v>
      </c>
      <c r="B21" s="19" t="s">
        <v>824</v>
      </c>
      <c r="C21" s="808"/>
      <c r="D21" s="809"/>
      <c r="E21" s="809"/>
      <c r="F21" s="809"/>
      <c r="G21" s="809"/>
      <c r="H21" s="809"/>
      <c r="I21" s="809"/>
      <c r="J21" s="810"/>
    </row>
    <row r="22" spans="1:10" ht="14.4">
      <c r="A22" s="249">
        <v>11</v>
      </c>
      <c r="B22" s="19" t="s">
        <v>825</v>
      </c>
      <c r="C22" s="811"/>
      <c r="D22" s="812"/>
      <c r="E22" s="812"/>
      <c r="F22" s="812"/>
      <c r="G22" s="812"/>
      <c r="H22" s="812"/>
      <c r="I22" s="812"/>
      <c r="J22" s="813"/>
    </row>
    <row r="23" spans="1:10">
      <c r="A23" s="29" t="s">
        <v>15</v>
      </c>
      <c r="B23" s="9"/>
      <c r="C23" s="9"/>
      <c r="D23" s="9"/>
      <c r="E23" s="9"/>
      <c r="F23" s="9"/>
      <c r="G23" s="9"/>
      <c r="H23" s="9"/>
      <c r="I23" s="9"/>
      <c r="J23" s="9"/>
    </row>
    <row r="25" spans="1:10">
      <c r="A25" s="487" t="s">
        <v>868</v>
      </c>
      <c r="B25" s="219" t="s">
        <v>920</v>
      </c>
      <c r="C25" s="219"/>
      <c r="D25" s="219"/>
      <c r="E25" s="219"/>
      <c r="H25" s="220"/>
    </row>
    <row r="26" spans="1:10" ht="15" customHeight="1">
      <c r="A26" s="219"/>
      <c r="B26" s="219"/>
      <c r="C26" s="219"/>
      <c r="D26" s="219"/>
      <c r="E26" s="219"/>
      <c r="H26" s="799"/>
      <c r="I26" s="799"/>
    </row>
    <row r="27" spans="1:10" ht="15" customHeight="1">
      <c r="A27" s="219"/>
      <c r="B27" s="219"/>
      <c r="C27" s="219"/>
      <c r="D27" s="219"/>
      <c r="E27" s="219"/>
      <c r="H27" s="799"/>
      <c r="I27" s="799"/>
    </row>
    <row r="28" spans="1:10">
      <c r="A28" s="219" t="s">
        <v>11</v>
      </c>
      <c r="C28" s="219"/>
      <c r="D28" s="219"/>
      <c r="E28" s="219"/>
      <c r="H28" s="221"/>
      <c r="I28" s="673"/>
      <c r="J28" s="673"/>
    </row>
    <row r="29" spans="1:10">
      <c r="H29" s="673" t="s">
        <v>858</v>
      </c>
      <c r="I29" s="673"/>
      <c r="J29" s="673"/>
    </row>
    <row r="30" spans="1:10">
      <c r="H30" s="673" t="s">
        <v>859</v>
      </c>
      <c r="I30" s="673"/>
      <c r="J30" s="673"/>
    </row>
  </sheetData>
  <mergeCells count="22">
    <mergeCell ref="A7:A10"/>
    <mergeCell ref="H8:H10"/>
    <mergeCell ref="I7:I10"/>
    <mergeCell ref="E7:E10"/>
    <mergeCell ref="B7:B10"/>
    <mergeCell ref="C7:C10"/>
    <mergeCell ref="F7:H7"/>
    <mergeCell ref="H29:J29"/>
    <mergeCell ref="H30:J30"/>
    <mergeCell ref="I1:J1"/>
    <mergeCell ref="C5:I5"/>
    <mergeCell ref="H27:I27"/>
    <mergeCell ref="D7:D10"/>
    <mergeCell ref="I6:J6"/>
    <mergeCell ref="C2:H2"/>
    <mergeCell ref="B3:H3"/>
    <mergeCell ref="J7:J10"/>
    <mergeCell ref="F8:F10"/>
    <mergeCell ref="G8:G10"/>
    <mergeCell ref="H26:I26"/>
    <mergeCell ref="I28:J28"/>
    <mergeCell ref="C12:J22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SheetLayoutView="68" workbookViewId="0">
      <selection activeCell="Q36" sqref="Q36"/>
    </sheetView>
  </sheetViews>
  <sheetFormatPr defaultRowHeight="13.2"/>
  <cols>
    <col min="2" max="2" width="10.109375" customWidth="1"/>
    <col min="6" max="6" width="11.5546875" customWidth="1"/>
    <col min="7" max="7" width="10.44140625" customWidth="1"/>
    <col min="8" max="8" width="20.33203125" customWidth="1"/>
    <col min="9" max="9" width="10.44140625" customWidth="1"/>
    <col min="10" max="10" width="22.88671875" customWidth="1"/>
  </cols>
  <sheetData>
    <row r="1" spans="1:13" ht="16.2">
      <c r="A1" s="731" t="s">
        <v>0</v>
      </c>
      <c r="B1" s="731"/>
      <c r="C1" s="731"/>
      <c r="D1" s="731"/>
      <c r="E1" s="731"/>
      <c r="F1" s="731"/>
      <c r="G1" s="731"/>
      <c r="H1" s="731"/>
      <c r="I1" s="242"/>
      <c r="J1" s="310" t="s">
        <v>567</v>
      </c>
    </row>
    <row r="2" spans="1:13" ht="22.2">
      <c r="A2" s="732" t="s">
        <v>654</v>
      </c>
      <c r="B2" s="732"/>
      <c r="C2" s="732"/>
      <c r="D2" s="732"/>
      <c r="E2" s="732"/>
      <c r="F2" s="732"/>
      <c r="G2" s="732"/>
      <c r="H2" s="732"/>
      <c r="I2" s="732"/>
      <c r="J2" s="732"/>
    </row>
    <row r="3" spans="1:13" ht="14.4">
      <c r="A3" s="212"/>
      <c r="B3" s="212"/>
      <c r="C3" s="212"/>
      <c r="D3" s="212"/>
      <c r="E3" s="212"/>
      <c r="F3" s="212"/>
      <c r="G3" s="212"/>
      <c r="H3" s="212"/>
      <c r="I3" s="212"/>
    </row>
    <row r="4" spans="1:13" ht="16.2">
      <c r="A4" s="731" t="s">
        <v>566</v>
      </c>
      <c r="B4" s="731"/>
      <c r="C4" s="731"/>
      <c r="D4" s="731"/>
      <c r="E4" s="731"/>
      <c r="F4" s="731"/>
      <c r="G4" s="731"/>
      <c r="H4" s="731"/>
      <c r="I4" s="731"/>
    </row>
    <row r="5" spans="1:13" ht="14.4">
      <c r="A5" s="213" t="s">
        <v>857</v>
      </c>
      <c r="B5" s="213"/>
      <c r="C5" s="213"/>
      <c r="D5" s="213"/>
      <c r="E5" s="213"/>
      <c r="F5" s="213"/>
      <c r="G5" s="213"/>
      <c r="H5" s="213"/>
      <c r="I5" s="212" t="s">
        <v>853</v>
      </c>
    </row>
    <row r="6" spans="1:13" ht="25.5" customHeight="1">
      <c r="A6" s="816" t="s">
        <v>2</v>
      </c>
      <c r="B6" s="816" t="s">
        <v>403</v>
      </c>
      <c r="C6" s="654" t="s">
        <v>404</v>
      </c>
      <c r="D6" s="654"/>
      <c r="E6" s="654"/>
      <c r="F6" s="817" t="s">
        <v>407</v>
      </c>
      <c r="G6" s="818"/>
      <c r="H6" s="818"/>
      <c r="I6" s="819"/>
      <c r="J6" s="814" t="s">
        <v>919</v>
      </c>
    </row>
    <row r="7" spans="1:13" ht="63" customHeight="1">
      <c r="A7" s="816"/>
      <c r="B7" s="816"/>
      <c r="C7" s="38" t="s">
        <v>96</v>
      </c>
      <c r="D7" s="38" t="s">
        <v>405</v>
      </c>
      <c r="E7" s="38" t="s">
        <v>406</v>
      </c>
      <c r="F7" s="245" t="s">
        <v>408</v>
      </c>
      <c r="G7" s="245" t="s">
        <v>409</v>
      </c>
      <c r="H7" s="245" t="s">
        <v>410</v>
      </c>
      <c r="I7" s="245" t="s">
        <v>43</v>
      </c>
      <c r="J7" s="815"/>
    </row>
    <row r="8" spans="1:13" ht="14.4">
      <c r="A8" s="216" t="s">
        <v>269</v>
      </c>
      <c r="B8" s="216" t="s">
        <v>270</v>
      </c>
      <c r="C8" s="216" t="s">
        <v>271</v>
      </c>
      <c r="D8" s="216" t="s">
        <v>272</v>
      </c>
      <c r="E8" s="216" t="s">
        <v>273</v>
      </c>
      <c r="F8" s="216" t="s">
        <v>276</v>
      </c>
      <c r="G8" s="216" t="s">
        <v>297</v>
      </c>
      <c r="H8" s="216" t="s">
        <v>298</v>
      </c>
      <c r="I8" s="216" t="s">
        <v>299</v>
      </c>
      <c r="J8" s="216" t="s">
        <v>327</v>
      </c>
    </row>
    <row r="9" spans="1:13">
      <c r="A9" s="9">
        <v>1</v>
      </c>
      <c r="B9" s="9">
        <v>1</v>
      </c>
      <c r="C9" s="9">
        <v>1</v>
      </c>
      <c r="D9" s="9">
        <v>1</v>
      </c>
      <c r="E9" s="9">
        <v>1</v>
      </c>
      <c r="F9" s="9">
        <v>0</v>
      </c>
      <c r="G9" s="9">
        <v>1</v>
      </c>
      <c r="H9" s="9">
        <v>0</v>
      </c>
      <c r="I9" s="9">
        <v>0</v>
      </c>
      <c r="J9" s="545" t="s">
        <v>918</v>
      </c>
    </row>
    <row r="10" spans="1:13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3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3">
      <c r="A13" s="9"/>
      <c r="B13" s="9"/>
      <c r="C13" s="9"/>
      <c r="D13" s="9"/>
      <c r="E13" s="9"/>
      <c r="F13" s="9"/>
      <c r="G13" s="9"/>
      <c r="H13" s="9"/>
      <c r="I13" s="9"/>
      <c r="J13" s="9"/>
      <c r="M13" s="16" t="s">
        <v>411</v>
      </c>
    </row>
    <row r="14" spans="1:13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3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3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5" spans="1:11" ht="12.75" customHeight="1">
      <c r="A25" s="219"/>
      <c r="B25" s="219"/>
      <c r="C25" s="219"/>
      <c r="D25" s="219"/>
      <c r="I25" s="799"/>
      <c r="J25" s="799"/>
    </row>
    <row r="26" spans="1:11" ht="12.75" customHeight="1">
      <c r="A26" s="219"/>
      <c r="B26" s="219"/>
      <c r="C26" s="219"/>
      <c r="D26" s="219"/>
      <c r="H26" s="799" t="s">
        <v>858</v>
      </c>
      <c r="I26" s="799"/>
      <c r="J26" s="799"/>
      <c r="K26" s="558"/>
    </row>
    <row r="27" spans="1:11" ht="12.75" customHeight="1">
      <c r="A27" s="219"/>
      <c r="B27" s="219"/>
      <c r="C27" s="219"/>
      <c r="D27" s="219"/>
      <c r="H27" s="799" t="s">
        <v>859</v>
      </c>
      <c r="I27" s="799"/>
      <c r="J27" s="799"/>
    </row>
    <row r="28" spans="1:11">
      <c r="A28" s="219" t="s">
        <v>11</v>
      </c>
      <c r="C28" s="219"/>
      <c r="D28" s="219"/>
      <c r="J28" s="221"/>
    </row>
  </sheetData>
  <mergeCells count="11">
    <mergeCell ref="H26:J26"/>
    <mergeCell ref="H27:J27"/>
    <mergeCell ref="J6:J7"/>
    <mergeCell ref="A1:H1"/>
    <mergeCell ref="I25:J25"/>
    <mergeCell ref="A2:J2"/>
    <mergeCell ref="A4:I4"/>
    <mergeCell ref="A6:A7"/>
    <mergeCell ref="B6:B7"/>
    <mergeCell ref="C6:E6"/>
    <mergeCell ref="F6:I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opLeftCell="A8" zoomScaleSheetLayoutView="80" workbookViewId="0">
      <selection activeCell="Q36" sqref="Q36"/>
    </sheetView>
  </sheetViews>
  <sheetFormatPr defaultColWidth="9.109375" defaultRowHeight="13.2"/>
  <cols>
    <col min="1" max="1" width="5.33203125" style="219" customWidth="1"/>
    <col min="2" max="2" width="8.5546875" style="219" customWidth="1"/>
    <col min="3" max="3" width="35.44140625" style="219" bestFit="1" customWidth="1"/>
    <col min="4" max="4" width="15.109375" style="219" customWidth="1"/>
    <col min="5" max="6" width="11.6640625" style="219" customWidth="1"/>
    <col min="7" max="7" width="13.6640625" style="219" customWidth="1"/>
    <col min="8" max="8" width="20.109375" style="219" customWidth="1"/>
    <col min="9" max="16384" width="9.109375" style="219"/>
  </cols>
  <sheetData>
    <row r="1" spans="1:8">
      <c r="A1" s="219" t="s">
        <v>10</v>
      </c>
      <c r="H1" s="234" t="s">
        <v>569</v>
      </c>
    </row>
    <row r="2" spans="1:8" s="223" customFormat="1" ht="15.6">
      <c r="A2" s="770" t="s">
        <v>0</v>
      </c>
      <c r="B2" s="770"/>
      <c r="C2" s="770"/>
      <c r="D2" s="770"/>
      <c r="E2" s="770"/>
      <c r="F2" s="770"/>
      <c r="G2" s="770"/>
      <c r="H2" s="770"/>
    </row>
    <row r="3" spans="1:8" s="223" customFormat="1" ht="20.25" customHeight="1">
      <c r="A3" s="771" t="s">
        <v>654</v>
      </c>
      <c r="B3" s="771"/>
      <c r="C3" s="771"/>
      <c r="D3" s="771"/>
      <c r="E3" s="771"/>
      <c r="F3" s="771"/>
      <c r="G3" s="771"/>
      <c r="H3" s="771"/>
    </row>
    <row r="5" spans="1:8" s="223" customFormat="1" ht="15.6">
      <c r="A5" s="826" t="s">
        <v>568</v>
      </c>
      <c r="B5" s="826"/>
      <c r="C5" s="826"/>
      <c r="D5" s="826"/>
      <c r="E5" s="826"/>
      <c r="F5" s="826"/>
      <c r="G5" s="826"/>
      <c r="H5" s="827"/>
    </row>
    <row r="7" spans="1:8">
      <c r="A7" s="828" t="s">
        <v>857</v>
      </c>
      <c r="B7" s="828"/>
      <c r="C7" s="828"/>
      <c r="D7" s="225"/>
      <c r="E7" s="225"/>
      <c r="F7" s="225"/>
      <c r="G7" s="225"/>
    </row>
    <row r="9" spans="1:8" ht="13.95" customHeight="1">
      <c r="A9" s="235"/>
      <c r="B9" s="235"/>
      <c r="C9" s="235"/>
      <c r="D9" s="235"/>
      <c r="E9" s="235"/>
      <c r="F9" s="235"/>
      <c r="G9" s="235"/>
    </row>
    <row r="10" spans="1:8" s="226" customFormat="1">
      <c r="A10" s="219"/>
      <c r="B10" s="219"/>
      <c r="C10" s="219"/>
      <c r="D10" s="219"/>
      <c r="E10" s="219"/>
      <c r="F10" s="219"/>
      <c r="G10" s="219"/>
      <c r="H10" s="135"/>
    </row>
    <row r="11" spans="1:8" s="226" customFormat="1" ht="39.75" customHeight="1">
      <c r="A11" s="227"/>
      <c r="B11" s="824" t="s">
        <v>291</v>
      </c>
      <c r="C11" s="824" t="s">
        <v>292</v>
      </c>
      <c r="D11" s="829" t="s">
        <v>293</v>
      </c>
      <c r="E11" s="830"/>
      <c r="F11" s="830"/>
      <c r="G11" s="831"/>
      <c r="H11" s="824" t="s">
        <v>74</v>
      </c>
    </row>
    <row r="12" spans="1:8" s="226" customFormat="1" ht="26.4">
      <c r="A12" s="228"/>
      <c r="B12" s="825"/>
      <c r="C12" s="825"/>
      <c r="D12" s="236" t="s">
        <v>294</v>
      </c>
      <c r="E12" s="236" t="s">
        <v>295</v>
      </c>
      <c r="F12" s="236" t="s">
        <v>296</v>
      </c>
      <c r="G12" s="236" t="s">
        <v>15</v>
      </c>
      <c r="H12" s="825"/>
    </row>
    <row r="13" spans="1:8" s="226" customFormat="1" ht="13.8">
      <c r="A13" s="228"/>
      <c r="B13" s="237" t="s">
        <v>269</v>
      </c>
      <c r="C13" s="237" t="s">
        <v>270</v>
      </c>
      <c r="D13" s="237" t="s">
        <v>271</v>
      </c>
      <c r="E13" s="237" t="s">
        <v>272</v>
      </c>
      <c r="F13" s="237" t="s">
        <v>273</v>
      </c>
      <c r="G13" s="237" t="s">
        <v>274</v>
      </c>
      <c r="H13" s="237" t="s">
        <v>275</v>
      </c>
    </row>
    <row r="14" spans="1:8" s="238" customFormat="1" ht="15" customHeight="1">
      <c r="B14" s="239" t="s">
        <v>25</v>
      </c>
      <c r="C14" s="821" t="s">
        <v>300</v>
      </c>
      <c r="D14" s="822"/>
      <c r="E14" s="822"/>
      <c r="F14" s="822"/>
      <c r="G14" s="822"/>
      <c r="H14" s="823"/>
    </row>
    <row r="15" spans="1:8" s="241" customFormat="1">
      <c r="B15" s="240"/>
      <c r="C15" s="384" t="s">
        <v>827</v>
      </c>
      <c r="D15" s="387">
        <v>1</v>
      </c>
      <c r="E15" s="387">
        <v>1</v>
      </c>
      <c r="F15" s="387">
        <v>0</v>
      </c>
      <c r="G15" s="387">
        <v>2</v>
      </c>
      <c r="H15" s="384"/>
    </row>
    <row r="16" spans="1:8" ht="13.8">
      <c r="A16" s="231"/>
      <c r="B16" s="152"/>
      <c r="C16" s="385" t="s">
        <v>828</v>
      </c>
      <c r="D16" s="150">
        <v>1</v>
      </c>
      <c r="E16" s="150">
        <v>0</v>
      </c>
      <c r="F16" s="150">
        <v>1</v>
      </c>
      <c r="G16" s="150">
        <v>2</v>
      </c>
      <c r="H16" s="150"/>
    </row>
    <row r="17" spans="1:8">
      <c r="B17" s="230"/>
      <c r="C17" s="385" t="s">
        <v>829</v>
      </c>
      <c r="D17" s="153">
        <v>1</v>
      </c>
      <c r="E17" s="153">
        <v>0</v>
      </c>
      <c r="F17" s="153">
        <v>0</v>
      </c>
      <c r="G17" s="153">
        <v>1</v>
      </c>
      <c r="H17" s="150"/>
    </row>
    <row r="18" spans="1:8" s="147" customFormat="1">
      <c r="B18" s="152"/>
      <c r="C18" s="385" t="s">
        <v>830</v>
      </c>
      <c r="D18" s="150">
        <v>1</v>
      </c>
      <c r="E18" s="150">
        <v>0</v>
      </c>
      <c r="F18" s="150">
        <v>0</v>
      </c>
      <c r="G18" s="150">
        <v>1</v>
      </c>
      <c r="H18" s="150"/>
    </row>
    <row r="19" spans="1:8" s="147" customFormat="1">
      <c r="B19" s="152"/>
      <c r="C19" s="385" t="s">
        <v>831</v>
      </c>
      <c r="D19" s="150">
        <v>1</v>
      </c>
      <c r="E19" s="150">
        <v>0</v>
      </c>
      <c r="F19" s="150">
        <v>0</v>
      </c>
      <c r="G19" s="150">
        <v>1</v>
      </c>
      <c r="H19" s="150"/>
    </row>
    <row r="20" spans="1:8" s="147" customFormat="1">
      <c r="B20" s="152"/>
      <c r="C20" s="385" t="s">
        <v>832</v>
      </c>
      <c r="D20" s="150">
        <v>2</v>
      </c>
      <c r="E20" s="150">
        <v>1</v>
      </c>
      <c r="F20" s="150">
        <v>1</v>
      </c>
      <c r="G20" s="150">
        <v>4</v>
      </c>
      <c r="H20" s="150"/>
    </row>
    <row r="21" spans="1:8" s="147" customFormat="1" ht="21.75" customHeight="1">
      <c r="B21" s="239"/>
      <c r="C21" s="385" t="s">
        <v>833</v>
      </c>
      <c r="D21" s="150">
        <v>1</v>
      </c>
      <c r="E21" s="150">
        <v>1</v>
      </c>
      <c r="F21" s="150">
        <v>1</v>
      </c>
      <c r="G21" s="150">
        <v>3</v>
      </c>
      <c r="H21" s="150"/>
    </row>
    <row r="22" spans="1:8" s="147" customFormat="1">
      <c r="A22" s="233" t="s">
        <v>290</v>
      </c>
      <c r="B22" s="232" t="s">
        <v>29</v>
      </c>
      <c r="C22" s="821" t="s">
        <v>479</v>
      </c>
      <c r="D22" s="822"/>
      <c r="E22" s="822"/>
      <c r="F22" s="822"/>
      <c r="G22" s="822"/>
      <c r="H22" s="823"/>
    </row>
    <row r="23" spans="1:8">
      <c r="B23" s="152"/>
      <c r="C23" s="384" t="s">
        <v>834</v>
      </c>
      <c r="D23" s="386">
        <v>1</v>
      </c>
      <c r="E23" s="386">
        <v>0</v>
      </c>
      <c r="F23" s="386">
        <v>26</v>
      </c>
      <c r="G23" s="386">
        <v>27</v>
      </c>
      <c r="H23" s="150"/>
    </row>
    <row r="24" spans="1:8">
      <c r="B24" s="152"/>
      <c r="C24" s="385" t="s">
        <v>835</v>
      </c>
      <c r="D24" s="150">
        <v>1</v>
      </c>
      <c r="E24" s="150">
        <v>0</v>
      </c>
      <c r="F24" s="150">
        <v>0</v>
      </c>
      <c r="G24" s="150">
        <v>1</v>
      </c>
      <c r="H24" s="150"/>
    </row>
    <row r="25" spans="1:8">
      <c r="B25" s="152"/>
      <c r="C25" s="385" t="s">
        <v>836</v>
      </c>
      <c r="D25" s="150">
        <v>1</v>
      </c>
      <c r="E25" s="150">
        <v>0</v>
      </c>
      <c r="F25" s="150">
        <v>0</v>
      </c>
      <c r="G25" s="150">
        <v>1</v>
      </c>
      <c r="H25" s="150"/>
    </row>
    <row r="26" spans="1:8">
      <c r="B26" s="226"/>
      <c r="C26" s="488"/>
      <c r="D26" s="458"/>
      <c r="E26" s="458"/>
      <c r="F26" s="458"/>
      <c r="G26" s="458"/>
      <c r="H26" s="458"/>
    </row>
    <row r="27" spans="1:8">
      <c r="B27" s="226"/>
      <c r="C27" s="488"/>
      <c r="D27" s="458"/>
      <c r="E27" s="458"/>
      <c r="F27" s="458"/>
      <c r="G27" s="458"/>
      <c r="H27" s="458"/>
    </row>
    <row r="28" spans="1:8">
      <c r="B28" s="226"/>
      <c r="C28" s="488"/>
      <c r="D28" s="458"/>
      <c r="E28" s="458"/>
      <c r="F28" s="458"/>
      <c r="G28" s="458"/>
      <c r="H28" s="458"/>
    </row>
    <row r="29" spans="1:8">
      <c r="B29" s="226"/>
      <c r="C29" s="488"/>
      <c r="D29" s="458"/>
      <c r="E29" s="458"/>
      <c r="F29" s="458"/>
      <c r="G29" s="458"/>
      <c r="H29" s="458"/>
    </row>
    <row r="30" spans="1:8">
      <c r="B30" s="226"/>
      <c r="C30" s="488"/>
      <c r="D30" s="458"/>
      <c r="E30" s="458"/>
      <c r="F30" s="458"/>
      <c r="G30" s="458"/>
      <c r="H30" s="458"/>
    </row>
    <row r="31" spans="1:8">
      <c r="B31" s="226"/>
      <c r="C31" s="226"/>
      <c r="D31" s="226"/>
      <c r="E31" s="226"/>
      <c r="F31" s="226"/>
      <c r="G31" s="226"/>
      <c r="H31" s="226"/>
    </row>
    <row r="32" spans="1:8">
      <c r="B32" s="226"/>
      <c r="C32" s="226"/>
      <c r="D32" s="226"/>
      <c r="E32" s="226"/>
      <c r="F32" s="226"/>
      <c r="G32" s="226"/>
      <c r="H32" s="226"/>
    </row>
    <row r="33" spans="2:8">
      <c r="B33" s="219" t="s">
        <v>11</v>
      </c>
      <c r="C33" s="226"/>
      <c r="D33" s="226"/>
      <c r="E33" s="226"/>
      <c r="F33" s="226"/>
      <c r="G33" s="226"/>
      <c r="H33" s="226"/>
    </row>
    <row r="34" spans="2:8">
      <c r="H34" s="487"/>
    </row>
    <row r="35" spans="2:8">
      <c r="F35" s="820" t="s">
        <v>858</v>
      </c>
      <c r="G35" s="820"/>
      <c r="H35" s="820"/>
    </row>
    <row r="36" spans="2:8">
      <c r="F36" s="820" t="s">
        <v>859</v>
      </c>
      <c r="G36" s="820"/>
      <c r="H36" s="820"/>
    </row>
  </sheetData>
  <mergeCells count="12">
    <mergeCell ref="A2:H2"/>
    <mergeCell ref="A3:H3"/>
    <mergeCell ref="A5:H5"/>
    <mergeCell ref="A7:C7"/>
    <mergeCell ref="B11:B12"/>
    <mergeCell ref="C11:C12"/>
    <mergeCell ref="D11:G11"/>
    <mergeCell ref="F35:H35"/>
    <mergeCell ref="F36:H36"/>
    <mergeCell ref="C22:H22"/>
    <mergeCell ref="H11:H12"/>
    <mergeCell ref="C14:H14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SheetLayoutView="100" workbookViewId="0">
      <selection activeCell="Q36" sqref="Q36"/>
    </sheetView>
  </sheetViews>
  <sheetFormatPr defaultRowHeight="13.2"/>
  <cols>
    <col min="1" max="1" width="8.33203125" customWidth="1"/>
    <col min="2" max="2" width="15.5546875" customWidth="1"/>
    <col min="3" max="3" width="17.33203125" customWidth="1"/>
    <col min="4" max="4" width="21" customWidth="1"/>
    <col min="5" max="5" width="21.109375" customWidth="1"/>
    <col min="6" max="6" width="20.6640625" customWidth="1"/>
    <col min="7" max="7" width="23.5546875" customWidth="1"/>
  </cols>
  <sheetData>
    <row r="1" spans="1:12" ht="16.2">
      <c r="A1" s="731" t="s">
        <v>0</v>
      </c>
      <c r="B1" s="731"/>
      <c r="C1" s="731"/>
      <c r="D1" s="731"/>
      <c r="E1" s="731"/>
      <c r="F1" s="731"/>
      <c r="G1" s="210" t="s">
        <v>710</v>
      </c>
    </row>
    <row r="2" spans="1:12" ht="22.2">
      <c r="A2" s="732" t="s">
        <v>654</v>
      </c>
      <c r="B2" s="732"/>
      <c r="C2" s="732"/>
      <c r="D2" s="732"/>
      <c r="E2" s="732"/>
      <c r="F2" s="732"/>
      <c r="G2" s="732"/>
    </row>
    <row r="3" spans="1:12" ht="14.4">
      <c r="A3" s="212"/>
      <c r="B3" s="212"/>
    </row>
    <row r="4" spans="1:12" ht="18" customHeight="1">
      <c r="A4" s="733" t="s">
        <v>711</v>
      </c>
      <c r="B4" s="733"/>
      <c r="C4" s="733"/>
      <c r="D4" s="733"/>
      <c r="E4" s="733"/>
      <c r="F4" s="733"/>
      <c r="G4" s="733"/>
    </row>
    <row r="5" spans="1:12" ht="14.4">
      <c r="A5" s="213" t="s">
        <v>857</v>
      </c>
      <c r="B5" s="213"/>
    </row>
    <row r="6" spans="1:12" ht="14.4">
      <c r="A6" s="213"/>
      <c r="B6" s="213"/>
      <c r="F6" s="734" t="s">
        <v>853</v>
      </c>
      <c r="G6" s="734"/>
    </row>
    <row r="7" spans="1:12" ht="59.25" customHeight="1">
      <c r="A7" s="214" t="s">
        <v>2</v>
      </c>
      <c r="B7" s="317" t="s">
        <v>3</v>
      </c>
      <c r="C7" s="323" t="s">
        <v>712</v>
      </c>
      <c r="D7" s="323" t="s">
        <v>713</v>
      </c>
      <c r="E7" s="323" t="s">
        <v>714</v>
      </c>
      <c r="F7" s="323" t="s">
        <v>715</v>
      </c>
      <c r="G7" s="323" t="s">
        <v>716</v>
      </c>
    </row>
    <row r="8" spans="1:12" s="210" customFormat="1" ht="14.4">
      <c r="A8" s="216" t="s">
        <v>269</v>
      </c>
      <c r="B8" s="216" t="s">
        <v>270</v>
      </c>
      <c r="C8" s="216" t="s">
        <v>271</v>
      </c>
      <c r="D8" s="216" t="s">
        <v>272</v>
      </c>
      <c r="E8" s="216" t="s">
        <v>273</v>
      </c>
      <c r="F8" s="216" t="s">
        <v>274</v>
      </c>
      <c r="G8" s="216" t="s">
        <v>275</v>
      </c>
    </row>
    <row r="9" spans="1:12">
      <c r="A9" s="9">
        <v>1</v>
      </c>
      <c r="B9" s="19" t="s">
        <v>815</v>
      </c>
      <c r="C9" s="217">
        <v>291</v>
      </c>
      <c r="D9" s="19">
        <v>86</v>
      </c>
      <c r="E9" s="19">
        <v>44</v>
      </c>
      <c r="F9" s="217"/>
      <c r="G9" s="19">
        <v>14</v>
      </c>
      <c r="I9" s="506"/>
      <c r="J9" s="506"/>
      <c r="K9" s="506"/>
      <c r="L9" s="506"/>
    </row>
    <row r="10" spans="1:12">
      <c r="A10" s="9">
        <v>2</v>
      </c>
      <c r="B10" s="19" t="s">
        <v>816</v>
      </c>
      <c r="C10" s="217">
        <v>118</v>
      </c>
      <c r="D10" s="19">
        <v>79</v>
      </c>
      <c r="E10" s="19">
        <v>26</v>
      </c>
      <c r="F10" s="217"/>
      <c r="G10" s="19">
        <v>13</v>
      </c>
      <c r="I10" s="506"/>
      <c r="J10" s="506"/>
      <c r="K10" s="506"/>
      <c r="L10" s="506"/>
    </row>
    <row r="11" spans="1:12">
      <c r="A11" s="9">
        <v>3</v>
      </c>
      <c r="B11" s="19" t="s">
        <v>817</v>
      </c>
      <c r="C11" s="217">
        <v>183</v>
      </c>
      <c r="D11" s="19">
        <v>71</v>
      </c>
      <c r="E11" s="19">
        <v>21</v>
      </c>
      <c r="F11" s="217"/>
      <c r="G11" s="19">
        <v>12</v>
      </c>
      <c r="I11" s="506"/>
      <c r="J11" s="506"/>
      <c r="K11" s="506"/>
      <c r="L11" s="506"/>
    </row>
    <row r="12" spans="1:12">
      <c r="A12" s="9">
        <v>4</v>
      </c>
      <c r="B12" s="19" t="s">
        <v>818</v>
      </c>
      <c r="C12" s="217">
        <v>89</v>
      </c>
      <c r="D12" s="19">
        <v>38</v>
      </c>
      <c r="E12" s="19">
        <v>17</v>
      </c>
      <c r="F12" s="217"/>
      <c r="G12" s="19">
        <v>10</v>
      </c>
      <c r="I12" s="506"/>
      <c r="J12" s="506"/>
      <c r="K12" s="506"/>
      <c r="L12" s="506"/>
    </row>
    <row r="13" spans="1:12">
      <c r="A13" s="9">
        <v>5</v>
      </c>
      <c r="B13" s="19" t="s">
        <v>819</v>
      </c>
      <c r="C13" s="217">
        <v>224</v>
      </c>
      <c r="D13" s="19">
        <v>101</v>
      </c>
      <c r="E13" s="19">
        <v>27</v>
      </c>
      <c r="F13" s="217"/>
      <c r="G13" s="19">
        <v>17</v>
      </c>
      <c r="I13" s="506"/>
      <c r="J13" s="506"/>
      <c r="K13" s="506"/>
      <c r="L13" s="506"/>
    </row>
    <row r="14" spans="1:12">
      <c r="A14" s="9">
        <v>6</v>
      </c>
      <c r="B14" s="19" t="s">
        <v>820</v>
      </c>
      <c r="C14" s="217">
        <v>228</v>
      </c>
      <c r="D14" s="19">
        <v>113</v>
      </c>
      <c r="E14" s="19">
        <v>45</v>
      </c>
      <c r="F14" s="217"/>
      <c r="G14" s="19">
        <v>19</v>
      </c>
      <c r="I14" s="506"/>
      <c r="J14" s="506"/>
      <c r="K14" s="506"/>
      <c r="L14" s="506"/>
    </row>
    <row r="15" spans="1:12">
      <c r="A15" s="9">
        <v>7</v>
      </c>
      <c r="B15" s="19" t="s">
        <v>821</v>
      </c>
      <c r="C15" s="217">
        <v>132</v>
      </c>
      <c r="D15" s="19">
        <v>47</v>
      </c>
      <c r="E15" s="19">
        <v>30</v>
      </c>
      <c r="F15" s="217"/>
      <c r="G15" s="19">
        <v>20</v>
      </c>
      <c r="I15" s="506"/>
      <c r="J15" s="506"/>
      <c r="K15" s="506"/>
      <c r="L15" s="506"/>
    </row>
    <row r="16" spans="1:12">
      <c r="A16" s="9">
        <v>8</v>
      </c>
      <c r="B16" s="19" t="s">
        <v>822</v>
      </c>
      <c r="C16" s="217">
        <v>187</v>
      </c>
      <c r="D16" s="19">
        <v>88</v>
      </c>
      <c r="E16" s="19">
        <v>32</v>
      </c>
      <c r="F16" s="217"/>
      <c r="G16" s="19">
        <v>23</v>
      </c>
      <c r="I16" s="506"/>
      <c r="J16" s="506"/>
      <c r="K16" s="506"/>
      <c r="L16" s="506"/>
    </row>
    <row r="17" spans="1:12">
      <c r="A17" s="9">
        <v>9</v>
      </c>
      <c r="B17" s="19" t="s">
        <v>823</v>
      </c>
      <c r="C17" s="9">
        <v>205</v>
      </c>
      <c r="D17" s="19">
        <v>73</v>
      </c>
      <c r="E17" s="19">
        <v>25</v>
      </c>
      <c r="F17" s="217"/>
      <c r="G17" s="19">
        <v>33</v>
      </c>
      <c r="I17" s="506"/>
      <c r="J17" s="506"/>
      <c r="K17" s="506"/>
      <c r="L17" s="506"/>
    </row>
    <row r="18" spans="1:12">
      <c r="A18" s="9">
        <v>10</v>
      </c>
      <c r="B18" s="19" t="s">
        <v>824</v>
      </c>
      <c r="C18" s="9">
        <v>165</v>
      </c>
      <c r="D18" s="19">
        <v>67</v>
      </c>
      <c r="E18" s="19">
        <v>34</v>
      </c>
      <c r="F18" s="217"/>
      <c r="G18" s="19">
        <v>30</v>
      </c>
      <c r="I18" s="506"/>
      <c r="J18" s="506"/>
      <c r="K18" s="506"/>
      <c r="L18" s="506"/>
    </row>
    <row r="19" spans="1:12">
      <c r="A19" s="9">
        <v>11</v>
      </c>
      <c r="B19" s="19" t="s">
        <v>825</v>
      </c>
      <c r="C19" s="9">
        <v>237</v>
      </c>
      <c r="D19" s="19">
        <v>115</v>
      </c>
      <c r="E19" s="19">
        <v>57</v>
      </c>
      <c r="F19" s="217"/>
      <c r="G19" s="19">
        <v>24</v>
      </c>
      <c r="I19" s="506"/>
      <c r="J19" s="506"/>
      <c r="K19" s="506"/>
      <c r="L19" s="506"/>
    </row>
    <row r="20" spans="1:12">
      <c r="A20" s="9"/>
      <c r="B20" s="19" t="s">
        <v>15</v>
      </c>
      <c r="C20" s="9">
        <v>2059</v>
      </c>
      <c r="D20" s="9">
        <f>SUM(D9:D19)</f>
        <v>878</v>
      </c>
      <c r="E20" s="9">
        <f>SUM(E9:E19)</f>
        <v>358</v>
      </c>
      <c r="F20" s="217"/>
      <c r="G20" s="9">
        <f>SUM(G9:G19)</f>
        <v>215</v>
      </c>
      <c r="I20" s="506"/>
      <c r="J20" s="506"/>
      <c r="K20" s="506"/>
      <c r="L20" s="506"/>
    </row>
    <row r="21" spans="1:12">
      <c r="A21" s="13"/>
      <c r="B21" s="21"/>
      <c r="C21" s="13"/>
      <c r="D21" s="13"/>
      <c r="E21" s="13"/>
      <c r="F21" s="13"/>
      <c r="G21" s="13"/>
      <c r="J21" s="506"/>
    </row>
    <row r="22" spans="1:12">
      <c r="A22" s="13"/>
      <c r="B22" s="21"/>
      <c r="C22" s="13"/>
      <c r="D22" s="13"/>
      <c r="E22" s="13"/>
      <c r="F22" s="13"/>
      <c r="G22" s="13"/>
    </row>
    <row r="23" spans="1:12">
      <c r="A23" s="13"/>
      <c r="B23" s="21"/>
      <c r="C23" s="13"/>
      <c r="D23" s="13"/>
      <c r="E23" s="13"/>
      <c r="F23" s="13"/>
      <c r="G23" s="13"/>
    </row>
    <row r="24" spans="1:12">
      <c r="A24" s="13"/>
      <c r="B24" s="21"/>
      <c r="C24" s="13"/>
      <c r="D24" s="13"/>
      <c r="E24" s="13"/>
      <c r="F24" s="13"/>
      <c r="G24" s="13"/>
    </row>
    <row r="25" spans="1:12">
      <c r="B25" s="21"/>
    </row>
    <row r="27" spans="1:12" ht="15" customHeight="1">
      <c r="A27" s="324"/>
      <c r="B27" s="324"/>
      <c r="C27" s="324"/>
      <c r="D27" s="324"/>
      <c r="E27" s="324"/>
      <c r="F27" s="832"/>
      <c r="G27" s="832"/>
      <c r="H27" s="325"/>
      <c r="I27" s="325"/>
    </row>
    <row r="28" spans="1:12" ht="15" customHeight="1">
      <c r="A28" s="324"/>
      <c r="B28" s="324"/>
      <c r="C28" s="324"/>
      <c r="D28" s="324"/>
      <c r="E28" s="324"/>
      <c r="F28" s="832" t="s">
        <v>866</v>
      </c>
      <c r="G28" s="832"/>
      <c r="H28" s="325"/>
      <c r="I28" s="325"/>
    </row>
    <row r="29" spans="1:12" ht="15" customHeight="1">
      <c r="A29" s="324"/>
      <c r="B29" s="324"/>
      <c r="C29" s="324"/>
      <c r="D29" s="324"/>
      <c r="E29" s="324"/>
      <c r="F29" s="832" t="s">
        <v>859</v>
      </c>
      <c r="G29" s="832"/>
      <c r="H29" s="325"/>
      <c r="I29" s="325"/>
    </row>
    <row r="30" spans="1:12">
      <c r="A30" s="324" t="s">
        <v>11</v>
      </c>
      <c r="C30" s="324"/>
      <c r="D30" s="324"/>
      <c r="E30" s="324"/>
      <c r="F30" s="833"/>
      <c r="G30" s="833"/>
      <c r="H30" s="324"/>
      <c r="I30" s="324"/>
    </row>
    <row r="31" spans="1:12">
      <c r="A31" s="13"/>
      <c r="B31" s="21"/>
      <c r="C31" s="21"/>
      <c r="D31" s="13"/>
      <c r="E31" s="21"/>
      <c r="F31" s="21"/>
      <c r="G31" s="489"/>
    </row>
    <row r="32" spans="1:12">
      <c r="A32" s="13"/>
      <c r="B32" s="21"/>
      <c r="C32" s="21"/>
      <c r="D32" s="13"/>
      <c r="E32" s="21"/>
      <c r="F32" s="21"/>
      <c r="G32" s="489"/>
    </row>
    <row r="33" spans="1:7">
      <c r="A33" s="13"/>
      <c r="B33" s="21"/>
      <c r="C33" s="21"/>
      <c r="D33" s="13"/>
      <c r="E33" s="21"/>
      <c r="F33" s="21"/>
      <c r="G33" s="489"/>
    </row>
    <row r="34" spans="1:7">
      <c r="A34" s="13"/>
      <c r="B34" s="21"/>
      <c r="C34" s="21"/>
      <c r="D34" s="13"/>
      <c r="E34" s="21"/>
      <c r="F34" s="21"/>
      <c r="G34" s="489"/>
    </row>
    <row r="35" spans="1:7">
      <c r="A35" s="13"/>
      <c r="B35" s="21"/>
      <c r="C35" s="21"/>
      <c r="D35" s="13"/>
      <c r="E35" s="21"/>
      <c r="F35" s="21"/>
      <c r="G35" s="489"/>
    </row>
    <row r="36" spans="1:7">
      <c r="A36" s="13"/>
      <c r="B36" s="21"/>
      <c r="C36" s="21"/>
      <c r="D36" s="13"/>
      <c r="E36" s="21"/>
      <c r="F36" s="21"/>
      <c r="G36" s="489"/>
    </row>
    <row r="37" spans="1:7">
      <c r="A37" s="13"/>
      <c r="B37" s="21"/>
      <c r="C37" s="21"/>
      <c r="D37" s="13"/>
      <c r="E37" s="21"/>
      <c r="F37" s="21"/>
      <c r="G37" s="489"/>
    </row>
    <row r="38" spans="1:7">
      <c r="A38" s="13"/>
      <c r="B38" s="21"/>
      <c r="C38" s="21"/>
      <c r="D38" s="13"/>
      <c r="E38" s="21"/>
      <c r="F38" s="21"/>
      <c r="G38" s="489"/>
    </row>
    <row r="39" spans="1:7">
      <c r="A39" s="13"/>
      <c r="B39" s="21"/>
      <c r="C39" s="21"/>
      <c r="D39" s="13"/>
      <c r="E39" s="21"/>
      <c r="F39" s="21"/>
      <c r="G39" s="489"/>
    </row>
    <row r="40" spans="1:7">
      <c r="A40" s="13"/>
      <c r="B40" s="21"/>
      <c r="C40" s="21"/>
      <c r="D40" s="13"/>
      <c r="E40" s="21"/>
      <c r="F40" s="21"/>
      <c r="G40" s="489"/>
    </row>
    <row r="41" spans="1:7">
      <c r="A41" s="13"/>
      <c r="B41" s="13"/>
      <c r="C41" s="13"/>
      <c r="D41" s="13"/>
      <c r="E41" s="13"/>
      <c r="F41" s="13"/>
      <c r="G41" s="490"/>
    </row>
    <row r="42" spans="1:7">
      <c r="A42" s="13"/>
      <c r="B42" s="13"/>
      <c r="C42" s="13"/>
      <c r="D42" s="13"/>
      <c r="E42" s="13"/>
      <c r="F42" s="13"/>
      <c r="G42" s="13"/>
    </row>
    <row r="43" spans="1:7">
      <c r="A43" s="13"/>
      <c r="B43" s="13"/>
      <c r="C43" s="13"/>
      <c r="D43" s="13"/>
      <c r="E43" s="13"/>
      <c r="F43" s="13"/>
      <c r="G43" s="13"/>
    </row>
    <row r="44" spans="1:7">
      <c r="A44" s="13"/>
      <c r="B44" s="13"/>
      <c r="C44" s="13"/>
      <c r="D44" s="13"/>
      <c r="E44" s="13"/>
      <c r="F44" s="13"/>
      <c r="G44" s="13"/>
    </row>
  </sheetData>
  <mergeCells count="8">
    <mergeCell ref="F29:G29"/>
    <mergeCell ref="F30:G30"/>
    <mergeCell ref="A1:F1"/>
    <mergeCell ref="A2:G2"/>
    <mergeCell ref="A4:G4"/>
    <mergeCell ref="F6:G6"/>
    <mergeCell ref="F27:G27"/>
    <mergeCell ref="F28:G28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29"/>
  <sheetViews>
    <sheetView topLeftCell="A4" workbookViewId="0">
      <selection activeCell="Q36" sqref="Q36"/>
    </sheetView>
  </sheetViews>
  <sheetFormatPr defaultRowHeight="13.2"/>
  <cols>
    <col min="1" max="1" width="7" customWidth="1"/>
    <col min="2" max="2" width="11.44140625" customWidth="1"/>
    <col min="3" max="3" width="8.44140625" customWidth="1"/>
    <col min="4" max="4" width="8.109375" customWidth="1"/>
    <col min="9" max="10" width="10.109375" customWidth="1"/>
    <col min="11" max="11" width="10.44140625" customWidth="1"/>
    <col min="12" max="12" width="10.33203125" customWidth="1"/>
  </cols>
  <sheetData>
    <row r="1" spans="1:19" ht="16.2">
      <c r="A1" s="731" t="s">
        <v>0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838" t="s">
        <v>884</v>
      </c>
      <c r="O1" s="838"/>
    </row>
    <row r="2" spans="1:19" ht="22.2">
      <c r="A2" s="732" t="s">
        <v>654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</row>
    <row r="3" spans="1:19" ht="14.4">
      <c r="A3" s="212"/>
      <c r="B3" s="212"/>
    </row>
    <row r="4" spans="1:19" ht="16.2">
      <c r="A4" s="733" t="s">
        <v>885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</row>
    <row r="5" spans="1:19" ht="14.4">
      <c r="A5" s="213" t="s">
        <v>857</v>
      </c>
      <c r="B5" s="213"/>
    </row>
    <row r="6" spans="1:19" ht="14.4">
      <c r="A6" s="213"/>
      <c r="B6" s="213"/>
      <c r="M6" s="762" t="s">
        <v>853</v>
      </c>
      <c r="N6" s="762"/>
      <c r="O6" s="762"/>
    </row>
    <row r="7" spans="1:19" ht="18" customHeight="1">
      <c r="A7" s="816" t="s">
        <v>2</v>
      </c>
      <c r="B7" s="816" t="s">
        <v>3</v>
      </c>
      <c r="C7" s="834" t="s">
        <v>886</v>
      </c>
      <c r="D7" s="837" t="s">
        <v>887</v>
      </c>
      <c r="E7" s="837" t="s">
        <v>888</v>
      </c>
      <c r="F7" s="837" t="s">
        <v>889</v>
      </c>
      <c r="G7" s="837" t="s">
        <v>890</v>
      </c>
      <c r="H7" s="837"/>
      <c r="I7" s="837"/>
      <c r="J7" s="837"/>
      <c r="K7" s="837"/>
      <c r="L7" s="837" t="s">
        <v>891</v>
      </c>
      <c r="M7" s="837" t="s">
        <v>892</v>
      </c>
      <c r="N7" s="837"/>
      <c r="O7" s="837"/>
    </row>
    <row r="8" spans="1:19" ht="42" customHeight="1">
      <c r="A8" s="816"/>
      <c r="B8" s="816"/>
      <c r="C8" s="835"/>
      <c r="D8" s="837"/>
      <c r="E8" s="837"/>
      <c r="F8" s="837"/>
      <c r="G8" s="837" t="s">
        <v>893</v>
      </c>
      <c r="H8" s="837"/>
      <c r="I8" s="837" t="s">
        <v>894</v>
      </c>
      <c r="J8" s="837" t="s">
        <v>895</v>
      </c>
      <c r="K8" s="837" t="s">
        <v>896</v>
      </c>
      <c r="L8" s="837"/>
      <c r="M8" s="837" t="s">
        <v>88</v>
      </c>
      <c r="N8" s="837" t="s">
        <v>897</v>
      </c>
      <c r="O8" s="837" t="s">
        <v>898</v>
      </c>
    </row>
    <row r="9" spans="1:19" ht="56.25" customHeight="1">
      <c r="A9" s="816"/>
      <c r="B9" s="816"/>
      <c r="C9" s="836"/>
      <c r="D9" s="837"/>
      <c r="E9" s="837"/>
      <c r="F9" s="837"/>
      <c r="G9" s="525" t="s">
        <v>899</v>
      </c>
      <c r="H9" s="525" t="s">
        <v>900</v>
      </c>
      <c r="I9" s="837"/>
      <c r="J9" s="837"/>
      <c r="K9" s="837"/>
      <c r="L9" s="837"/>
      <c r="M9" s="837"/>
      <c r="N9" s="837"/>
      <c r="O9" s="837"/>
    </row>
    <row r="10" spans="1:19" ht="13.8">
      <c r="A10" s="154">
        <v>1</v>
      </c>
      <c r="B10" s="19" t="s">
        <v>815</v>
      </c>
      <c r="C10" s="217">
        <v>291</v>
      </c>
      <c r="D10" s="217">
        <v>218</v>
      </c>
      <c r="E10" s="217"/>
      <c r="F10" s="9"/>
      <c r="G10" s="9"/>
      <c r="H10" s="9"/>
      <c r="I10" s="9"/>
      <c r="J10" s="217">
        <v>218</v>
      </c>
      <c r="K10" s="9"/>
      <c r="L10" s="9"/>
      <c r="M10" s="595" t="s">
        <v>917</v>
      </c>
      <c r="N10" s="9"/>
      <c r="O10" s="595" t="s">
        <v>917</v>
      </c>
      <c r="Q10" s="594"/>
      <c r="R10" s="21"/>
      <c r="S10" s="13"/>
    </row>
    <row r="11" spans="1:19" ht="13.8">
      <c r="A11" s="154">
        <v>2</v>
      </c>
      <c r="B11" s="19" t="s">
        <v>816</v>
      </c>
      <c r="C11" s="217">
        <v>118</v>
      </c>
      <c r="D11" s="217">
        <v>45</v>
      </c>
      <c r="E11" s="217"/>
      <c r="F11" s="217"/>
      <c r="G11" s="9"/>
      <c r="H11" s="9"/>
      <c r="I11" s="9"/>
      <c r="J11" s="217">
        <v>45</v>
      </c>
      <c r="K11" s="9"/>
      <c r="L11" s="9"/>
      <c r="M11" s="595" t="s">
        <v>917</v>
      </c>
      <c r="N11" s="9"/>
      <c r="O11" s="595" t="s">
        <v>917</v>
      </c>
      <c r="Q11" s="594"/>
      <c r="R11" s="21"/>
      <c r="S11" s="13"/>
    </row>
    <row r="12" spans="1:19" ht="13.8">
      <c r="A12" s="154">
        <v>3</v>
      </c>
      <c r="B12" s="19" t="s">
        <v>817</v>
      </c>
      <c r="C12" s="217">
        <v>183</v>
      </c>
      <c r="D12" s="217">
        <v>106</v>
      </c>
      <c r="E12" s="217"/>
      <c r="F12" s="217"/>
      <c r="G12" s="9"/>
      <c r="H12" s="9"/>
      <c r="I12" s="9"/>
      <c r="J12" s="217">
        <v>106</v>
      </c>
      <c r="K12" s="9"/>
      <c r="L12" s="9"/>
      <c r="M12" s="595" t="s">
        <v>917</v>
      </c>
      <c r="N12" s="9"/>
      <c r="O12" s="595" t="s">
        <v>917</v>
      </c>
      <c r="Q12" s="594"/>
      <c r="R12" s="21"/>
      <c r="S12" s="13"/>
    </row>
    <row r="13" spans="1:19" ht="13.8">
      <c r="A13" s="154">
        <v>4</v>
      </c>
      <c r="B13" s="19" t="s">
        <v>818</v>
      </c>
      <c r="C13" s="217">
        <v>89</v>
      </c>
      <c r="D13" s="217">
        <v>39</v>
      </c>
      <c r="E13" s="217"/>
      <c r="F13" s="217"/>
      <c r="G13" s="9"/>
      <c r="H13" s="9"/>
      <c r="I13" s="9"/>
      <c r="J13" s="217">
        <v>39</v>
      </c>
      <c r="K13" s="9"/>
      <c r="L13" s="9"/>
      <c r="M13" s="595" t="s">
        <v>917</v>
      </c>
      <c r="N13" s="9"/>
      <c r="O13" s="595" t="s">
        <v>917</v>
      </c>
      <c r="Q13" s="594"/>
      <c r="R13" s="21"/>
      <c r="S13" s="13"/>
    </row>
    <row r="14" spans="1:19" ht="13.8">
      <c r="A14" s="154">
        <v>5</v>
      </c>
      <c r="B14" s="19" t="s">
        <v>819</v>
      </c>
      <c r="C14" s="217">
        <v>224</v>
      </c>
      <c r="D14" s="217">
        <v>136</v>
      </c>
      <c r="E14" s="217"/>
      <c r="F14" s="217"/>
      <c r="G14" s="9"/>
      <c r="H14" s="9"/>
      <c r="I14" s="9"/>
      <c r="J14" s="217">
        <v>136</v>
      </c>
      <c r="K14" s="9"/>
      <c r="L14" s="9"/>
      <c r="M14" s="595" t="s">
        <v>917</v>
      </c>
      <c r="N14" s="9"/>
      <c r="O14" s="595" t="s">
        <v>917</v>
      </c>
      <c r="Q14" s="594"/>
      <c r="R14" s="21"/>
      <c r="S14" s="13"/>
    </row>
    <row r="15" spans="1:19" ht="13.8">
      <c r="A15" s="154">
        <v>6</v>
      </c>
      <c r="B15" s="19" t="s">
        <v>820</v>
      </c>
      <c r="C15" s="217">
        <v>228</v>
      </c>
      <c r="D15" s="217">
        <v>105</v>
      </c>
      <c r="E15" s="217"/>
      <c r="F15" s="217"/>
      <c r="G15" s="9"/>
      <c r="H15" s="9"/>
      <c r="I15" s="9"/>
      <c r="J15" s="217">
        <v>105</v>
      </c>
      <c r="K15" s="9"/>
      <c r="L15" s="9"/>
      <c r="M15" s="595" t="s">
        <v>917</v>
      </c>
      <c r="N15" s="9"/>
      <c r="O15" s="595" t="s">
        <v>917</v>
      </c>
      <c r="Q15" s="594"/>
      <c r="R15" s="21"/>
      <c r="S15" s="13"/>
    </row>
    <row r="16" spans="1:19" ht="13.8">
      <c r="A16" s="154">
        <v>7</v>
      </c>
      <c r="B16" s="19" t="s">
        <v>821</v>
      </c>
      <c r="C16" s="217">
        <v>132</v>
      </c>
      <c r="D16" s="217">
        <v>84</v>
      </c>
      <c r="E16" s="217"/>
      <c r="F16" s="217"/>
      <c r="G16" s="9"/>
      <c r="H16" s="9"/>
      <c r="I16" s="9"/>
      <c r="J16" s="217">
        <v>84</v>
      </c>
      <c r="K16" s="9"/>
      <c r="L16" s="9"/>
      <c r="M16" s="595" t="s">
        <v>917</v>
      </c>
      <c r="N16" s="9"/>
      <c r="O16" s="595" t="s">
        <v>917</v>
      </c>
      <c r="Q16" s="594"/>
      <c r="R16" s="21"/>
      <c r="S16" s="13"/>
    </row>
    <row r="17" spans="1:19" ht="13.8">
      <c r="A17" s="154">
        <v>8</v>
      </c>
      <c r="B17" s="19" t="s">
        <v>822</v>
      </c>
      <c r="C17" s="9">
        <v>187</v>
      </c>
      <c r="D17" s="9">
        <v>97</v>
      </c>
      <c r="E17" s="9"/>
      <c r="F17" s="9"/>
      <c r="G17" s="9"/>
      <c r="H17" s="9"/>
      <c r="I17" s="9"/>
      <c r="J17" s="9">
        <v>97</v>
      </c>
      <c r="K17" s="9"/>
      <c r="L17" s="9"/>
      <c r="M17" s="595" t="s">
        <v>917</v>
      </c>
      <c r="N17" s="9"/>
      <c r="O17" s="595" t="s">
        <v>917</v>
      </c>
      <c r="Q17" s="594"/>
      <c r="R17" s="21"/>
      <c r="S17" s="13"/>
    </row>
    <row r="18" spans="1:19" ht="13.8">
      <c r="A18" s="154">
        <v>9</v>
      </c>
      <c r="B18" s="19" t="s">
        <v>823</v>
      </c>
      <c r="C18" s="9">
        <v>205</v>
      </c>
      <c r="D18" s="9">
        <v>94</v>
      </c>
      <c r="E18" s="9"/>
      <c r="F18" s="9"/>
      <c r="G18" s="9"/>
      <c r="H18" s="9"/>
      <c r="I18" s="9"/>
      <c r="J18" s="9">
        <v>94</v>
      </c>
      <c r="K18" s="9"/>
      <c r="L18" s="9"/>
      <c r="M18" s="595" t="s">
        <v>917</v>
      </c>
      <c r="N18" s="9"/>
      <c r="O18" s="595" t="s">
        <v>917</v>
      </c>
      <c r="Q18" s="594"/>
      <c r="R18" s="21"/>
      <c r="S18" s="13"/>
    </row>
    <row r="19" spans="1:19" ht="13.8">
      <c r="A19" s="154">
        <v>10</v>
      </c>
      <c r="B19" s="19" t="s">
        <v>824</v>
      </c>
      <c r="C19" s="9">
        <v>165</v>
      </c>
      <c r="D19" s="9">
        <v>78</v>
      </c>
      <c r="E19" s="9"/>
      <c r="F19" s="9"/>
      <c r="G19" s="9"/>
      <c r="H19" s="9"/>
      <c r="I19" s="9"/>
      <c r="J19" s="9">
        <v>78</v>
      </c>
      <c r="K19" s="9"/>
      <c r="L19" s="9"/>
      <c r="M19" s="595" t="s">
        <v>917</v>
      </c>
      <c r="N19" s="9"/>
      <c r="O19" s="595" t="s">
        <v>917</v>
      </c>
      <c r="Q19" s="594"/>
      <c r="R19" s="21"/>
      <c r="S19" s="13"/>
    </row>
    <row r="20" spans="1:19" ht="13.8">
      <c r="A20" s="154">
        <v>11</v>
      </c>
      <c r="B20" s="19" t="s">
        <v>825</v>
      </c>
      <c r="C20" s="9">
        <v>237</v>
      </c>
      <c r="D20" s="9">
        <v>116</v>
      </c>
      <c r="E20" s="9"/>
      <c r="F20" s="9"/>
      <c r="G20" s="9"/>
      <c r="H20" s="9"/>
      <c r="I20" s="9"/>
      <c r="J20" s="9">
        <v>116</v>
      </c>
      <c r="K20" s="9"/>
      <c r="L20" s="9"/>
      <c r="M20" s="595" t="s">
        <v>917</v>
      </c>
      <c r="N20" s="9"/>
      <c r="O20" s="595" t="s">
        <v>917</v>
      </c>
      <c r="Q20" s="594"/>
      <c r="R20" s="21"/>
      <c r="S20" s="13"/>
    </row>
    <row r="21" spans="1:19" ht="13.8">
      <c r="A21" s="546" t="s">
        <v>15</v>
      </c>
      <c r="B21" s="19"/>
      <c r="C21" s="9">
        <v>2059</v>
      </c>
      <c r="D21" s="9">
        <f>SUM(D10:D20)</f>
        <v>1118</v>
      </c>
      <c r="E21" s="9"/>
      <c r="F21" s="9"/>
      <c r="G21" s="9"/>
      <c r="H21" s="9"/>
      <c r="I21" s="9"/>
      <c r="J21" s="9">
        <f>SUM(J10:J20)</f>
        <v>1118</v>
      </c>
      <c r="K21" s="9"/>
      <c r="L21" s="9"/>
      <c r="M21" s="595" t="s">
        <v>917</v>
      </c>
      <c r="N21" s="9"/>
      <c r="O21" s="595" t="s">
        <v>917</v>
      </c>
      <c r="Q21" s="554"/>
      <c r="R21" s="30"/>
      <c r="S21" s="13"/>
    </row>
    <row r="22" spans="1:19">
      <c r="A22" s="559"/>
      <c r="B22" s="2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9">
      <c r="A23" s="559"/>
      <c r="B23" s="2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9">
      <c r="A24" s="559"/>
      <c r="B24" s="2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9">
      <c r="A25" s="324"/>
      <c r="B25" s="324"/>
      <c r="C25" s="324"/>
      <c r="D25" s="324"/>
      <c r="G25" s="523"/>
      <c r="H25" s="523"/>
      <c r="L25" s="832"/>
      <c r="M25" s="832"/>
      <c r="N25" s="526"/>
      <c r="O25" s="526"/>
    </row>
    <row r="26" spans="1:19">
      <c r="A26" s="324"/>
      <c r="B26" s="324"/>
      <c r="C26" s="324"/>
      <c r="D26" s="324"/>
      <c r="G26" s="523"/>
      <c r="H26" s="523"/>
    </row>
    <row r="27" spans="1:19">
      <c r="A27" s="324"/>
      <c r="B27" s="324"/>
      <c r="C27" s="324"/>
      <c r="D27" s="324"/>
      <c r="G27" s="523"/>
      <c r="H27" s="523"/>
    </row>
    <row r="28" spans="1:19">
      <c r="A28" s="324" t="s">
        <v>11</v>
      </c>
      <c r="C28" s="324"/>
      <c r="D28" s="324"/>
      <c r="G28" s="324"/>
      <c r="H28" s="324"/>
      <c r="K28" s="832" t="s">
        <v>858</v>
      </c>
      <c r="L28" s="832"/>
      <c r="M28" s="832"/>
      <c r="N28" s="832"/>
      <c r="O28" s="832"/>
    </row>
    <row r="29" spans="1:19">
      <c r="L29" s="839" t="s">
        <v>859</v>
      </c>
      <c r="M29" s="839"/>
      <c r="N29" s="839"/>
      <c r="O29" s="839"/>
    </row>
  </sheetData>
  <mergeCells count="24">
    <mergeCell ref="L25:M25"/>
    <mergeCell ref="K28:O28"/>
    <mergeCell ref="L29:O29"/>
    <mergeCell ref="F7:F9"/>
    <mergeCell ref="G7:K7"/>
    <mergeCell ref="L7:L9"/>
    <mergeCell ref="M7:O7"/>
    <mergeCell ref="G8:H8"/>
    <mergeCell ref="I8:I9"/>
    <mergeCell ref="J8:J9"/>
    <mergeCell ref="K8:K9"/>
    <mergeCell ref="M8:M9"/>
    <mergeCell ref="N8:N9"/>
    <mergeCell ref="O8:O9"/>
    <mergeCell ref="A1:M1"/>
    <mergeCell ref="N1:O1"/>
    <mergeCell ref="A2:N2"/>
    <mergeCell ref="A4:N4"/>
    <mergeCell ref="M6:O6"/>
    <mergeCell ref="A7:A9"/>
    <mergeCell ref="B7:B9"/>
    <mergeCell ref="C7:C9"/>
    <mergeCell ref="D7:D9"/>
    <mergeCell ref="E7:E9"/>
  </mergeCells>
  <pageMargins left="0.47" right="0.16" top="0.74803149606299213" bottom="0.74803149606299213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opLeftCell="A6" zoomScaleSheetLayoutView="90" workbookViewId="0">
      <selection activeCell="Q36" sqref="Q36"/>
    </sheetView>
  </sheetViews>
  <sheetFormatPr defaultRowHeight="13.2"/>
  <cols>
    <col min="1" max="1" width="10.33203125" customWidth="1"/>
    <col min="2" max="2" width="12" customWidth="1"/>
    <col min="3" max="3" width="16.33203125" customWidth="1"/>
    <col min="4" max="4" width="15.88671875" customWidth="1"/>
    <col min="5" max="5" width="11.5546875" customWidth="1"/>
    <col min="6" max="6" width="15" customWidth="1"/>
    <col min="7" max="7" width="9.6640625" customWidth="1"/>
    <col min="8" max="8" width="15.109375" customWidth="1"/>
    <col min="9" max="9" width="16.5546875" customWidth="1"/>
    <col min="10" max="10" width="18.33203125" customWidth="1"/>
    <col min="11" max="11" width="14.109375" customWidth="1"/>
  </cols>
  <sheetData>
    <row r="1" spans="1:19" ht="15.6">
      <c r="D1" s="673"/>
      <c r="E1" s="673"/>
      <c r="H1" s="42"/>
      <c r="I1" s="738" t="s">
        <v>64</v>
      </c>
      <c r="J1" s="738"/>
    </row>
    <row r="2" spans="1:19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9" ht="21">
      <c r="A3" s="670" t="s">
        <v>654</v>
      </c>
      <c r="B3" s="670"/>
      <c r="C3" s="670"/>
      <c r="D3" s="670"/>
      <c r="E3" s="670"/>
      <c r="F3" s="670"/>
      <c r="G3" s="670"/>
      <c r="H3" s="670"/>
      <c r="I3" s="670"/>
      <c r="J3" s="670"/>
    </row>
    <row r="4" spans="1:19" ht="10.5" customHeight="1"/>
    <row r="5" spans="1:19" s="16" customFormat="1" ht="24.75" customHeight="1">
      <c r="A5" s="840" t="s">
        <v>449</v>
      </c>
      <c r="B5" s="840"/>
      <c r="C5" s="840"/>
      <c r="D5" s="840"/>
      <c r="E5" s="840"/>
      <c r="F5" s="840"/>
      <c r="G5" s="840"/>
      <c r="H5" s="840"/>
      <c r="I5" s="840"/>
      <c r="J5" s="840"/>
      <c r="K5" s="840"/>
    </row>
    <row r="6" spans="1:19" s="16" customFormat="1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9" s="16" customFormat="1">
      <c r="A7" s="672" t="s">
        <v>857</v>
      </c>
      <c r="B7" s="672"/>
      <c r="E7" s="783"/>
      <c r="F7" s="783"/>
      <c r="G7" s="783"/>
      <c r="H7" s="783"/>
      <c r="I7" s="783" t="s">
        <v>912</v>
      </c>
      <c r="J7" s="783"/>
      <c r="K7" s="783"/>
    </row>
    <row r="8" spans="1:19" s="14" customFormat="1" ht="15.6" hidden="1">
      <c r="C8" s="743" t="s">
        <v>12</v>
      </c>
      <c r="D8" s="743"/>
      <c r="E8" s="743"/>
      <c r="F8" s="743"/>
      <c r="G8" s="743"/>
      <c r="H8" s="743"/>
      <c r="I8" s="743"/>
      <c r="J8" s="743"/>
    </row>
    <row r="9" spans="1:19" ht="44.25" customHeight="1">
      <c r="A9" s="741" t="s">
        <v>20</v>
      </c>
      <c r="B9" s="741" t="s">
        <v>54</v>
      </c>
      <c r="C9" s="666" t="s">
        <v>477</v>
      </c>
      <c r="D9" s="667"/>
      <c r="E9" s="666" t="s">
        <v>34</v>
      </c>
      <c r="F9" s="667"/>
      <c r="G9" s="666" t="s">
        <v>35</v>
      </c>
      <c r="H9" s="667"/>
      <c r="I9" s="654" t="s">
        <v>100</v>
      </c>
      <c r="J9" s="654"/>
      <c r="K9" s="741" t="s">
        <v>529</v>
      </c>
      <c r="R9" s="13"/>
      <c r="S9" s="13"/>
    </row>
    <row r="10" spans="1:19" s="15" customFormat="1" ht="42.6" customHeight="1">
      <c r="A10" s="742"/>
      <c r="B10" s="742"/>
      <c r="C10" s="5" t="s">
        <v>36</v>
      </c>
      <c r="D10" s="5" t="s">
        <v>99</v>
      </c>
      <c r="E10" s="5" t="s">
        <v>36</v>
      </c>
      <c r="F10" s="5" t="s">
        <v>99</v>
      </c>
      <c r="G10" s="5" t="s">
        <v>36</v>
      </c>
      <c r="H10" s="5" t="s">
        <v>99</v>
      </c>
      <c r="I10" s="5" t="s">
        <v>134</v>
      </c>
      <c r="J10" s="5" t="s">
        <v>135</v>
      </c>
      <c r="K10" s="742"/>
    </row>
    <row r="11" spans="1:19">
      <c r="A11" s="156">
        <v>1</v>
      </c>
      <c r="B11" s="156">
        <v>2</v>
      </c>
      <c r="C11" s="156">
        <v>3</v>
      </c>
      <c r="D11" s="156">
        <v>4</v>
      </c>
      <c r="E11" s="156">
        <v>5</v>
      </c>
      <c r="F11" s="156">
        <v>6</v>
      </c>
      <c r="G11" s="156">
        <v>7</v>
      </c>
      <c r="H11" s="156">
        <v>8</v>
      </c>
      <c r="I11" s="156">
        <v>9</v>
      </c>
      <c r="J11" s="156">
        <v>10</v>
      </c>
      <c r="K11" s="3">
        <v>11</v>
      </c>
    </row>
    <row r="12" spans="1:19" ht="17.25" customHeight="1">
      <c r="A12" s="8">
        <v>1</v>
      </c>
      <c r="B12" s="18" t="s">
        <v>385</v>
      </c>
      <c r="C12" s="9">
        <v>1752</v>
      </c>
      <c r="D12" s="9">
        <v>1051.44</v>
      </c>
      <c r="E12" s="9">
        <v>1752</v>
      </c>
      <c r="F12" s="9">
        <v>1051.44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9" ht="17.25" customHeight="1">
      <c r="A13" s="8">
        <v>2</v>
      </c>
      <c r="B13" s="18" t="s">
        <v>386</v>
      </c>
      <c r="C13" s="9">
        <v>3</v>
      </c>
      <c r="D13" s="9">
        <v>1.8</v>
      </c>
      <c r="E13" s="9">
        <v>3</v>
      </c>
      <c r="F13" s="9">
        <v>1.8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9" ht="17.25" customHeight="1">
      <c r="A14" s="8">
        <v>3</v>
      </c>
      <c r="B14" s="18" t="s">
        <v>387</v>
      </c>
      <c r="C14" s="9">
        <v>22</v>
      </c>
      <c r="D14" s="9">
        <v>13.2</v>
      </c>
      <c r="E14" s="9">
        <v>22</v>
      </c>
      <c r="F14" s="9">
        <v>13.2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9" ht="17.25" customHeight="1">
      <c r="A15" s="8">
        <v>4</v>
      </c>
      <c r="B15" s="18" t="s">
        <v>388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9" ht="17.25" customHeight="1">
      <c r="A16" s="8">
        <v>5</v>
      </c>
      <c r="B16" s="18" t="s">
        <v>389</v>
      </c>
      <c r="C16" s="9">
        <v>446</v>
      </c>
      <c r="D16" s="9">
        <v>1452.52</v>
      </c>
      <c r="E16" s="9">
        <v>446</v>
      </c>
      <c r="F16" s="9">
        <v>1452.52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2" ht="17.25" customHeight="1">
      <c r="A17" s="8">
        <v>6</v>
      </c>
      <c r="B17" s="18" t="s">
        <v>390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2" ht="17.25" customHeight="1">
      <c r="A18" s="8">
        <v>7</v>
      </c>
      <c r="B18" s="18" t="s">
        <v>391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2" s="13" customFormat="1" ht="14.25" customHeight="1">
      <c r="A19" s="8">
        <v>8</v>
      </c>
      <c r="B19" s="18" t="s">
        <v>260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2" s="13" customFormat="1" ht="14.25" customHeight="1">
      <c r="A20" s="8">
        <v>9</v>
      </c>
      <c r="B20" s="18" t="s">
        <v>366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2" s="13" customFormat="1" ht="14.25" customHeight="1">
      <c r="A21" s="8">
        <v>10</v>
      </c>
      <c r="B21" s="18" t="s">
        <v>528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2" s="13" customFormat="1" ht="14.25" customHeight="1">
      <c r="A22" s="8">
        <v>11</v>
      </c>
      <c r="B22" s="18" t="s">
        <v>489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2" s="13" customFormat="1" ht="14.25" customHeight="1">
      <c r="A23" s="8">
        <v>12</v>
      </c>
      <c r="B23" s="331" t="s">
        <v>527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2" s="13" customFormat="1" ht="15.75" customHeight="1">
      <c r="A24" s="3" t="s">
        <v>15</v>
      </c>
      <c r="B24" s="9"/>
      <c r="C24" s="9">
        <f>SUM(C12:C23)</f>
        <v>2223</v>
      </c>
      <c r="D24" s="9">
        <f>SUM(D12:D23)</f>
        <v>2518.96</v>
      </c>
      <c r="E24" s="9">
        <f>SUM(E12:E23)</f>
        <v>2223</v>
      </c>
      <c r="F24" s="9">
        <f t="shared" ref="F24:K24" si="0">SUM(F12:F23)</f>
        <v>2518.96</v>
      </c>
      <c r="G24" s="9">
        <f t="shared" si="0"/>
        <v>0</v>
      </c>
      <c r="H24" s="9">
        <f t="shared" si="0"/>
        <v>0</v>
      </c>
      <c r="I24" s="9">
        <f t="shared" si="0"/>
        <v>0</v>
      </c>
      <c r="J24" s="9">
        <f t="shared" si="0"/>
        <v>0</v>
      </c>
      <c r="K24" s="9">
        <f t="shared" si="0"/>
        <v>0</v>
      </c>
    </row>
    <row r="25" spans="1:12" s="13" customFormat="1" ht="15.75" customHeight="1">
      <c r="A25" s="12"/>
    </row>
    <row r="26" spans="1:12" s="13" customFormat="1" ht="15.75" customHeight="1">
      <c r="A26" s="12"/>
    </row>
    <row r="27" spans="1:12" s="13" customFormat="1" ht="15.75" customHeight="1">
      <c r="A27" s="12"/>
    </row>
    <row r="28" spans="1:12" s="13" customFormat="1" ht="15.75" customHeight="1">
      <c r="A28" s="12"/>
    </row>
    <row r="29" spans="1:12" s="13" customFormat="1">
      <c r="A29" s="11"/>
      <c r="K29" s="30"/>
      <c r="L29" s="30"/>
    </row>
    <row r="30" spans="1:12" s="13" customFormat="1">
      <c r="A30" s="11"/>
      <c r="I30" s="841" t="s">
        <v>858</v>
      </c>
      <c r="J30" s="841"/>
      <c r="K30" s="841"/>
      <c r="L30" s="30"/>
    </row>
    <row r="31" spans="1:12" s="13" customFormat="1">
      <c r="A31" s="15" t="s">
        <v>18</v>
      </c>
      <c r="I31" s="841" t="s">
        <v>859</v>
      </c>
      <c r="J31" s="841"/>
      <c r="K31" s="841"/>
    </row>
  </sheetData>
  <mergeCells count="18">
    <mergeCell ref="I30:K30"/>
    <mergeCell ref="I31:K31"/>
    <mergeCell ref="A7:B7"/>
    <mergeCell ref="E7:H7"/>
    <mergeCell ref="I7:K7"/>
    <mergeCell ref="C8:J8"/>
    <mergeCell ref="A9:A10"/>
    <mergeCell ref="B9:B10"/>
    <mergeCell ref="C9:D9"/>
    <mergeCell ref="E9:F9"/>
    <mergeCell ref="G9:H9"/>
    <mergeCell ref="I9:J9"/>
    <mergeCell ref="K9:K10"/>
    <mergeCell ref="D1:E1"/>
    <mergeCell ref="I1:J1"/>
    <mergeCell ref="A2:J2"/>
    <mergeCell ref="A3:J3"/>
    <mergeCell ref="A5:K5"/>
  </mergeCells>
  <printOptions horizontalCentered="1"/>
  <pageMargins left="0.70866141732283472" right="0.70866141732283472" top="0.23622047244094491" bottom="0" header="0.31496062992125984" footer="0.31496062992125984"/>
  <pageSetup paperSize="9" scale="81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opLeftCell="A19" zoomScaleSheetLayoutView="90" workbookViewId="0">
      <selection activeCell="Q36" sqref="Q36"/>
    </sheetView>
  </sheetViews>
  <sheetFormatPr defaultRowHeight="13.2"/>
  <cols>
    <col min="2" max="2" width="10.5546875" customWidth="1"/>
    <col min="3" max="3" width="16.33203125" customWidth="1"/>
    <col min="4" max="4" width="15.88671875" customWidth="1"/>
    <col min="5" max="5" width="11.5546875" customWidth="1"/>
    <col min="6" max="6" width="15" customWidth="1"/>
    <col min="7" max="7" width="9.6640625" customWidth="1"/>
    <col min="8" max="8" width="15.109375" customWidth="1"/>
    <col min="9" max="9" width="16.5546875" customWidth="1"/>
    <col min="10" max="10" width="18.33203125" customWidth="1"/>
    <col min="11" max="11" width="14.109375" customWidth="1"/>
  </cols>
  <sheetData>
    <row r="1" spans="1:19" ht="15.6">
      <c r="D1" s="673"/>
      <c r="E1" s="673"/>
      <c r="H1" s="42"/>
      <c r="I1" s="738" t="s">
        <v>392</v>
      </c>
      <c r="J1" s="738"/>
    </row>
    <row r="2" spans="1:19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9" ht="21">
      <c r="A3" s="670" t="s">
        <v>690</v>
      </c>
      <c r="B3" s="670"/>
      <c r="C3" s="670"/>
      <c r="D3" s="670"/>
      <c r="E3" s="670"/>
      <c r="F3" s="670"/>
      <c r="G3" s="670"/>
      <c r="H3" s="670"/>
      <c r="I3" s="670"/>
      <c r="J3" s="670"/>
    </row>
    <row r="4" spans="1:19" ht="10.5" customHeight="1"/>
    <row r="5" spans="1:19" s="16" customFormat="1" ht="18.75" customHeight="1">
      <c r="A5" s="840" t="s">
        <v>450</v>
      </c>
      <c r="B5" s="840"/>
      <c r="C5" s="840"/>
      <c r="D5" s="840"/>
      <c r="E5" s="840"/>
      <c r="F5" s="840"/>
      <c r="G5" s="840"/>
      <c r="H5" s="840"/>
      <c r="I5" s="840"/>
      <c r="J5" s="840"/>
      <c r="K5" s="840"/>
    </row>
    <row r="6" spans="1:19" s="16" customFormat="1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9" s="16" customFormat="1">
      <c r="A7" s="672" t="s">
        <v>906</v>
      </c>
      <c r="B7" s="672"/>
      <c r="E7" s="783"/>
      <c r="F7" s="783"/>
      <c r="G7" s="783"/>
      <c r="H7" s="783"/>
      <c r="I7" s="783" t="s">
        <v>912</v>
      </c>
      <c r="J7" s="783"/>
      <c r="K7" s="783"/>
    </row>
    <row r="8" spans="1:19" s="14" customFormat="1" ht="15.6" hidden="1">
      <c r="C8" s="743" t="s">
        <v>12</v>
      </c>
      <c r="D8" s="743"/>
      <c r="E8" s="743"/>
      <c r="F8" s="743"/>
      <c r="G8" s="743"/>
      <c r="H8" s="743"/>
      <c r="I8" s="743"/>
      <c r="J8" s="743"/>
    </row>
    <row r="9" spans="1:19" ht="30" customHeight="1">
      <c r="A9" s="741" t="s">
        <v>20</v>
      </c>
      <c r="B9" s="741" t="s">
        <v>33</v>
      </c>
      <c r="C9" s="666" t="s">
        <v>691</v>
      </c>
      <c r="D9" s="667"/>
      <c r="E9" s="666" t="s">
        <v>34</v>
      </c>
      <c r="F9" s="667"/>
      <c r="G9" s="666" t="s">
        <v>35</v>
      </c>
      <c r="H9" s="667"/>
      <c r="I9" s="654" t="s">
        <v>100</v>
      </c>
      <c r="J9" s="654"/>
      <c r="K9" s="741" t="s">
        <v>245</v>
      </c>
      <c r="R9" s="13"/>
      <c r="S9" s="13"/>
    </row>
    <row r="10" spans="1:19" s="15" customFormat="1" ht="42.6" customHeight="1">
      <c r="A10" s="742"/>
      <c r="B10" s="742"/>
      <c r="C10" s="5" t="s">
        <v>36</v>
      </c>
      <c r="D10" s="5" t="s">
        <v>99</v>
      </c>
      <c r="E10" s="5" t="s">
        <v>36</v>
      </c>
      <c r="F10" s="5" t="s">
        <v>99</v>
      </c>
      <c r="G10" s="5" t="s">
        <v>36</v>
      </c>
      <c r="H10" s="5" t="s">
        <v>99</v>
      </c>
      <c r="I10" s="5" t="s">
        <v>134</v>
      </c>
      <c r="J10" s="5" t="s">
        <v>135</v>
      </c>
      <c r="K10" s="742"/>
    </row>
    <row r="11" spans="1:19">
      <c r="A11" s="156">
        <v>1</v>
      </c>
      <c r="B11" s="156">
        <v>2</v>
      </c>
      <c r="C11" s="156">
        <v>3</v>
      </c>
      <c r="D11" s="156">
        <v>4</v>
      </c>
      <c r="E11" s="156">
        <v>5</v>
      </c>
      <c r="F11" s="156">
        <v>6</v>
      </c>
      <c r="G11" s="156">
        <v>7</v>
      </c>
      <c r="H11" s="156">
        <v>8</v>
      </c>
      <c r="I11" s="156">
        <v>9</v>
      </c>
      <c r="J11" s="156">
        <v>10</v>
      </c>
      <c r="K11" s="3">
        <v>11</v>
      </c>
    </row>
    <row r="12" spans="1:19">
      <c r="A12" s="18">
        <v>1</v>
      </c>
      <c r="B12" s="388" t="s">
        <v>815</v>
      </c>
      <c r="C12" s="389">
        <v>268</v>
      </c>
      <c r="D12" s="389">
        <v>257.26</v>
      </c>
      <c r="E12" s="389">
        <v>268</v>
      </c>
      <c r="F12" s="389">
        <v>257.26</v>
      </c>
      <c r="G12" s="389">
        <v>0</v>
      </c>
      <c r="H12" s="389">
        <v>0</v>
      </c>
      <c r="I12" s="389">
        <v>0</v>
      </c>
      <c r="J12" s="389">
        <v>0</v>
      </c>
      <c r="K12" s="389">
        <v>0</v>
      </c>
    </row>
    <row r="13" spans="1:19">
      <c r="A13" s="18">
        <v>2</v>
      </c>
      <c r="B13" s="388" t="s">
        <v>816</v>
      </c>
      <c r="C13" s="389">
        <v>118</v>
      </c>
      <c r="D13" s="389">
        <v>163.96</v>
      </c>
      <c r="E13" s="389">
        <v>118</v>
      </c>
      <c r="F13" s="389">
        <v>163.96</v>
      </c>
      <c r="G13" s="389">
        <v>0</v>
      </c>
      <c r="H13" s="389">
        <v>0</v>
      </c>
      <c r="I13" s="389">
        <v>0</v>
      </c>
      <c r="J13" s="389">
        <v>0</v>
      </c>
      <c r="K13" s="389">
        <v>0</v>
      </c>
    </row>
    <row r="14" spans="1:19">
      <c r="A14" s="18">
        <v>3</v>
      </c>
      <c r="B14" s="388" t="s">
        <v>817</v>
      </c>
      <c r="C14" s="389">
        <v>200</v>
      </c>
      <c r="D14" s="389">
        <v>216.45</v>
      </c>
      <c r="E14" s="389">
        <v>200</v>
      </c>
      <c r="F14" s="389">
        <v>216.45</v>
      </c>
      <c r="G14" s="389">
        <v>0</v>
      </c>
      <c r="H14" s="389">
        <v>0</v>
      </c>
      <c r="I14" s="389">
        <v>0</v>
      </c>
      <c r="J14" s="389">
        <v>0</v>
      </c>
      <c r="K14" s="389">
        <v>0</v>
      </c>
    </row>
    <row r="15" spans="1:19">
      <c r="A15" s="18">
        <v>4</v>
      </c>
      <c r="B15" s="388" t="s">
        <v>818</v>
      </c>
      <c r="C15" s="389">
        <v>99</v>
      </c>
      <c r="D15" s="389">
        <v>141.84</v>
      </c>
      <c r="E15" s="389">
        <v>99</v>
      </c>
      <c r="F15" s="389">
        <v>141.84</v>
      </c>
      <c r="G15" s="389">
        <v>0</v>
      </c>
      <c r="H15" s="389">
        <v>0</v>
      </c>
      <c r="I15" s="389">
        <v>0</v>
      </c>
      <c r="J15" s="389">
        <v>0</v>
      </c>
      <c r="K15" s="389">
        <v>0</v>
      </c>
    </row>
    <row r="16" spans="1:19">
      <c r="A16" s="18">
        <v>5</v>
      </c>
      <c r="B16" s="388" t="s">
        <v>819</v>
      </c>
      <c r="C16" s="389">
        <v>304</v>
      </c>
      <c r="D16" s="389">
        <v>362.41</v>
      </c>
      <c r="E16" s="389">
        <v>304</v>
      </c>
      <c r="F16" s="389">
        <v>362.41</v>
      </c>
      <c r="G16" s="389">
        <v>0</v>
      </c>
      <c r="H16" s="389">
        <v>0</v>
      </c>
      <c r="I16" s="389">
        <v>0</v>
      </c>
      <c r="J16" s="389">
        <v>0</v>
      </c>
      <c r="K16" s="389">
        <v>0</v>
      </c>
    </row>
    <row r="17" spans="1:11">
      <c r="A17" s="18">
        <v>6</v>
      </c>
      <c r="B17" s="388" t="s">
        <v>820</v>
      </c>
      <c r="C17" s="389">
        <v>255</v>
      </c>
      <c r="D17" s="389">
        <v>281.11</v>
      </c>
      <c r="E17" s="389">
        <v>255</v>
      </c>
      <c r="F17" s="389">
        <v>281.11</v>
      </c>
      <c r="G17" s="389">
        <v>0</v>
      </c>
      <c r="H17" s="389">
        <v>0</v>
      </c>
      <c r="I17" s="389">
        <v>0</v>
      </c>
      <c r="J17" s="389">
        <v>0</v>
      </c>
      <c r="K17" s="389">
        <v>0</v>
      </c>
    </row>
    <row r="18" spans="1:11">
      <c r="A18" s="18">
        <v>7</v>
      </c>
      <c r="B18" s="388" t="s">
        <v>821</v>
      </c>
      <c r="C18" s="389">
        <v>123</v>
      </c>
      <c r="D18" s="389">
        <v>111.83</v>
      </c>
      <c r="E18" s="389">
        <v>123</v>
      </c>
      <c r="F18" s="389">
        <v>111.83</v>
      </c>
      <c r="G18" s="389">
        <v>0</v>
      </c>
      <c r="H18" s="389">
        <v>0</v>
      </c>
      <c r="I18" s="389">
        <v>0</v>
      </c>
      <c r="J18" s="389">
        <v>0</v>
      </c>
      <c r="K18" s="389">
        <v>0</v>
      </c>
    </row>
    <row r="19" spans="1:11">
      <c r="A19" s="18">
        <v>8</v>
      </c>
      <c r="B19" s="9" t="s">
        <v>822</v>
      </c>
      <c r="C19" s="9">
        <v>224</v>
      </c>
      <c r="D19" s="9">
        <v>295.18</v>
      </c>
      <c r="E19" s="9">
        <v>224</v>
      </c>
      <c r="F19" s="9">
        <v>295.18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>
      <c r="A20" s="18">
        <v>9</v>
      </c>
      <c r="B20" s="9" t="s">
        <v>823</v>
      </c>
      <c r="C20" s="9">
        <v>226</v>
      </c>
      <c r="D20" s="9">
        <v>249.38</v>
      </c>
      <c r="E20" s="9">
        <v>226</v>
      </c>
      <c r="F20" s="9">
        <v>249.38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>
      <c r="A21" s="18">
        <v>10</v>
      </c>
      <c r="B21" s="9" t="s">
        <v>824</v>
      </c>
      <c r="C21" s="9">
        <v>161</v>
      </c>
      <c r="D21" s="9">
        <v>169.75</v>
      </c>
      <c r="E21" s="9">
        <v>161</v>
      </c>
      <c r="F21" s="9">
        <v>169.75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>
      <c r="A22" s="18">
        <v>11</v>
      </c>
      <c r="B22" s="9" t="s">
        <v>825</v>
      </c>
      <c r="C22" s="9">
        <v>245</v>
      </c>
      <c r="D22" s="9">
        <v>269.70999999999998</v>
      </c>
      <c r="E22" s="9">
        <v>245</v>
      </c>
      <c r="F22" s="9">
        <v>269.70999999999998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s="13" customFormat="1">
      <c r="A23" s="3" t="s">
        <v>15</v>
      </c>
      <c r="B23" s="29"/>
      <c r="C23" s="29">
        <v>2223</v>
      </c>
      <c r="D23" s="29">
        <v>2518.88</v>
      </c>
      <c r="E23" s="29">
        <v>2223</v>
      </c>
      <c r="F23" s="29">
        <v>2518.88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</row>
    <row r="24" spans="1:11" s="13" customFormat="1">
      <c r="A24" s="11" t="s">
        <v>37</v>
      </c>
    </row>
    <row r="25" spans="1:11" s="13" customFormat="1">
      <c r="A25" s="11"/>
    </row>
    <row r="26" spans="1:11" s="13" customFormat="1">
      <c r="A26" s="15" t="s">
        <v>18</v>
      </c>
    </row>
    <row r="27" spans="1:11" s="13" customFormat="1">
      <c r="A27" s="15"/>
    </row>
    <row r="28" spans="1:11" s="13" customFormat="1">
      <c r="A28" s="15"/>
    </row>
    <row r="29" spans="1:11" s="13" customFormat="1">
      <c r="A29" s="15"/>
    </row>
    <row r="30" spans="1:11" s="13" customFormat="1">
      <c r="A30" s="11"/>
    </row>
    <row r="31" spans="1:11">
      <c r="J31" s="673"/>
      <c r="K31" s="673"/>
    </row>
    <row r="32" spans="1:11">
      <c r="I32" s="673" t="s">
        <v>858</v>
      </c>
      <c r="J32" s="673"/>
      <c r="K32" s="673"/>
    </row>
    <row r="33" spans="9:11">
      <c r="I33" s="673" t="s">
        <v>859</v>
      </c>
      <c r="J33" s="673"/>
      <c r="K33" s="673"/>
    </row>
  </sheetData>
  <mergeCells count="19">
    <mergeCell ref="J31:K31"/>
    <mergeCell ref="I32:K32"/>
    <mergeCell ref="I33:K33"/>
    <mergeCell ref="I1:J1"/>
    <mergeCell ref="G9:H9"/>
    <mergeCell ref="A7:B7"/>
    <mergeCell ref="A9:A10"/>
    <mergeCell ref="D1:E1"/>
    <mergeCell ref="A5:K5"/>
    <mergeCell ref="A3:J3"/>
    <mergeCell ref="I9:J9"/>
    <mergeCell ref="I7:K7"/>
    <mergeCell ref="A2:J2"/>
    <mergeCell ref="K9:K10"/>
    <mergeCell ref="C8:J8"/>
    <mergeCell ref="E7:H7"/>
    <mergeCell ref="E9:F9"/>
    <mergeCell ref="C9:D9"/>
    <mergeCell ref="B9:B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opLeftCell="A2" zoomScaleSheetLayoutView="90" workbookViewId="0">
      <selection activeCell="Q36" sqref="Q36"/>
    </sheetView>
  </sheetViews>
  <sheetFormatPr defaultRowHeight="13.2"/>
  <cols>
    <col min="2" max="2" width="19" customWidth="1"/>
    <col min="3" max="3" width="15.109375" customWidth="1"/>
    <col min="4" max="4" width="15.88671875" customWidth="1"/>
    <col min="5" max="5" width="9.88671875" customWidth="1"/>
    <col min="6" max="6" width="13.5546875" customWidth="1"/>
    <col min="7" max="7" width="9.6640625" customWidth="1"/>
    <col min="8" max="8" width="10.44140625" customWidth="1"/>
    <col min="9" max="9" width="15.33203125" customWidth="1"/>
    <col min="10" max="10" width="19.33203125" customWidth="1"/>
    <col min="11" max="11" width="15" customWidth="1"/>
  </cols>
  <sheetData>
    <row r="1" spans="1:19" ht="22.95" customHeight="1">
      <c r="D1" s="673"/>
      <c r="E1" s="673"/>
      <c r="H1" s="42"/>
      <c r="J1" s="738" t="s">
        <v>65</v>
      </c>
      <c r="K1" s="738"/>
    </row>
    <row r="2" spans="1:19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9" ht="17.399999999999999">
      <c r="A3" s="764" t="s">
        <v>654</v>
      </c>
      <c r="B3" s="764"/>
      <c r="C3" s="764"/>
      <c r="D3" s="764"/>
      <c r="E3" s="764"/>
      <c r="F3" s="764"/>
      <c r="G3" s="764"/>
      <c r="H3" s="764"/>
      <c r="I3" s="764"/>
      <c r="J3" s="764"/>
    </row>
    <row r="4" spans="1:19" ht="10.5" customHeight="1"/>
    <row r="5" spans="1:19" s="16" customFormat="1" ht="15.75" customHeight="1">
      <c r="A5" s="843" t="s">
        <v>451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</row>
    <row r="6" spans="1:19" s="16" customFormat="1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9" s="16" customFormat="1">
      <c r="A7" s="672" t="s">
        <v>857</v>
      </c>
      <c r="B7" s="672"/>
      <c r="I7" s="783" t="s">
        <v>912</v>
      </c>
      <c r="J7" s="783"/>
      <c r="K7" s="783"/>
    </row>
    <row r="8" spans="1:19" s="14" customFormat="1" ht="15.6" hidden="1">
      <c r="C8" s="743" t="s">
        <v>12</v>
      </c>
      <c r="D8" s="743"/>
      <c r="E8" s="743"/>
      <c r="F8" s="743"/>
      <c r="G8" s="743"/>
      <c r="H8" s="743"/>
      <c r="I8" s="743"/>
      <c r="J8" s="743"/>
    </row>
    <row r="9" spans="1:19" ht="30" customHeight="1">
      <c r="A9" s="741" t="s">
        <v>20</v>
      </c>
      <c r="B9" s="741" t="s">
        <v>33</v>
      </c>
      <c r="C9" s="666" t="s">
        <v>692</v>
      </c>
      <c r="D9" s="667"/>
      <c r="E9" s="666" t="s">
        <v>492</v>
      </c>
      <c r="F9" s="667"/>
      <c r="G9" s="666" t="s">
        <v>35</v>
      </c>
      <c r="H9" s="667"/>
      <c r="I9" s="654" t="s">
        <v>100</v>
      </c>
      <c r="J9" s="654"/>
      <c r="K9" s="741" t="s">
        <v>246</v>
      </c>
      <c r="R9" s="13"/>
      <c r="S9" s="13"/>
    </row>
    <row r="10" spans="1:19" s="15" customFormat="1" ht="46.5" customHeight="1">
      <c r="A10" s="742"/>
      <c r="B10" s="742"/>
      <c r="C10" s="5" t="s">
        <v>36</v>
      </c>
      <c r="D10" s="5" t="s">
        <v>99</v>
      </c>
      <c r="E10" s="5" t="s">
        <v>36</v>
      </c>
      <c r="F10" s="5" t="s">
        <v>99</v>
      </c>
      <c r="G10" s="5" t="s">
        <v>36</v>
      </c>
      <c r="H10" s="5" t="s">
        <v>99</v>
      </c>
      <c r="I10" s="5" t="s">
        <v>134</v>
      </c>
      <c r="J10" s="5" t="s">
        <v>135</v>
      </c>
      <c r="K10" s="742"/>
    </row>
    <row r="11" spans="1:19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9">
      <c r="A12" s="8">
        <v>1</v>
      </c>
      <c r="B12" s="390" t="s">
        <v>815</v>
      </c>
      <c r="C12" s="9">
        <v>743</v>
      </c>
      <c r="D12" s="392">
        <v>37.15</v>
      </c>
      <c r="E12" s="9">
        <v>743</v>
      </c>
      <c r="F12" s="392">
        <v>37.15</v>
      </c>
      <c r="G12" s="391">
        <v>0</v>
      </c>
      <c r="H12" s="391">
        <v>0</v>
      </c>
      <c r="I12" s="391">
        <v>0</v>
      </c>
      <c r="J12" s="391">
        <v>0</v>
      </c>
      <c r="K12" s="391">
        <v>0</v>
      </c>
      <c r="M12" s="393"/>
      <c r="N12" s="506"/>
      <c r="O12" s="393"/>
    </row>
    <row r="13" spans="1:19">
      <c r="A13" s="8">
        <v>2</v>
      </c>
      <c r="B13" s="390" t="s">
        <v>816</v>
      </c>
      <c r="C13" s="9">
        <v>281</v>
      </c>
      <c r="D13" s="392">
        <v>14.05</v>
      </c>
      <c r="E13" s="9">
        <v>281</v>
      </c>
      <c r="F13" s="392">
        <v>14.05</v>
      </c>
      <c r="G13" s="391">
        <v>0</v>
      </c>
      <c r="H13" s="391">
        <v>0</v>
      </c>
      <c r="I13" s="391">
        <v>0</v>
      </c>
      <c r="J13" s="391">
        <v>0</v>
      </c>
      <c r="K13" s="391">
        <v>0</v>
      </c>
      <c r="M13" s="393"/>
      <c r="N13" s="506"/>
      <c r="O13" s="393"/>
    </row>
    <row r="14" spans="1:19">
      <c r="A14" s="8">
        <v>3</v>
      </c>
      <c r="B14" s="390" t="s">
        <v>817</v>
      </c>
      <c r="C14" s="9">
        <v>583</v>
      </c>
      <c r="D14" s="392">
        <v>29.15</v>
      </c>
      <c r="E14" s="9">
        <v>583</v>
      </c>
      <c r="F14" s="392">
        <v>29.15</v>
      </c>
      <c r="G14" s="391">
        <v>0</v>
      </c>
      <c r="H14" s="391">
        <v>0</v>
      </c>
      <c r="I14" s="391">
        <v>0</v>
      </c>
      <c r="J14" s="391">
        <v>0</v>
      </c>
      <c r="K14" s="391">
        <v>0</v>
      </c>
      <c r="M14" s="393"/>
      <c r="N14" s="506"/>
      <c r="O14" s="393"/>
    </row>
    <row r="15" spans="1:19">
      <c r="A15" s="8">
        <v>4</v>
      </c>
      <c r="B15" s="390" t="s">
        <v>818</v>
      </c>
      <c r="C15" s="9">
        <v>233</v>
      </c>
      <c r="D15" s="392">
        <v>11.65</v>
      </c>
      <c r="E15" s="9">
        <v>233</v>
      </c>
      <c r="F15" s="392">
        <v>11.65</v>
      </c>
      <c r="G15" s="391">
        <v>0</v>
      </c>
      <c r="H15" s="391">
        <v>0</v>
      </c>
      <c r="I15" s="391">
        <v>0</v>
      </c>
      <c r="J15" s="391">
        <v>0</v>
      </c>
      <c r="K15" s="391">
        <v>0</v>
      </c>
      <c r="M15" s="393"/>
      <c r="N15" s="506"/>
      <c r="O15" s="393"/>
    </row>
    <row r="16" spans="1:19">
      <c r="A16" s="8">
        <v>5</v>
      </c>
      <c r="B16" s="390" t="s">
        <v>819</v>
      </c>
      <c r="C16" s="9">
        <v>575</v>
      </c>
      <c r="D16" s="392">
        <v>28.75</v>
      </c>
      <c r="E16" s="9">
        <v>575</v>
      </c>
      <c r="F16" s="392">
        <v>28.75</v>
      </c>
      <c r="G16" s="391">
        <v>0</v>
      </c>
      <c r="H16" s="391">
        <v>0</v>
      </c>
      <c r="I16" s="391">
        <v>0</v>
      </c>
      <c r="J16" s="391">
        <v>0</v>
      </c>
      <c r="K16" s="391">
        <v>0</v>
      </c>
      <c r="M16" s="393"/>
      <c r="N16" s="506"/>
      <c r="O16" s="393"/>
    </row>
    <row r="17" spans="1:16">
      <c r="A17" s="8">
        <v>6</v>
      </c>
      <c r="B17" s="390" t="s">
        <v>820</v>
      </c>
      <c r="C17" s="9">
        <v>597</v>
      </c>
      <c r="D17" s="392">
        <v>29.85</v>
      </c>
      <c r="E17" s="9">
        <v>597</v>
      </c>
      <c r="F17" s="392">
        <v>29.85</v>
      </c>
      <c r="G17" s="391">
        <v>0</v>
      </c>
      <c r="H17" s="391">
        <v>0</v>
      </c>
      <c r="I17" s="391">
        <v>0</v>
      </c>
      <c r="J17" s="391">
        <v>0</v>
      </c>
      <c r="K17" s="391">
        <v>0</v>
      </c>
      <c r="M17" s="393"/>
      <c r="N17" s="506"/>
      <c r="O17" s="393"/>
    </row>
    <row r="18" spans="1:16">
      <c r="A18" s="8">
        <v>7</v>
      </c>
      <c r="B18" s="390" t="s">
        <v>821</v>
      </c>
      <c r="C18" s="9">
        <v>249</v>
      </c>
      <c r="D18" s="392">
        <v>12.45</v>
      </c>
      <c r="E18" s="9">
        <v>249</v>
      </c>
      <c r="F18" s="392">
        <v>12.45</v>
      </c>
      <c r="G18" s="391">
        <v>0</v>
      </c>
      <c r="H18" s="391">
        <v>0</v>
      </c>
      <c r="I18" s="391">
        <v>0</v>
      </c>
      <c r="J18" s="391">
        <v>0</v>
      </c>
      <c r="K18" s="391">
        <v>0</v>
      </c>
      <c r="M18" s="393"/>
      <c r="N18" s="506"/>
      <c r="O18" s="393"/>
    </row>
    <row r="19" spans="1:16">
      <c r="A19" s="8">
        <v>8</v>
      </c>
      <c r="B19" s="390" t="s">
        <v>822</v>
      </c>
      <c r="C19" s="9">
        <v>437</v>
      </c>
      <c r="D19" s="392">
        <v>21.85</v>
      </c>
      <c r="E19" s="9">
        <v>437</v>
      </c>
      <c r="F19" s="392">
        <v>21.85</v>
      </c>
      <c r="G19" s="391">
        <v>0</v>
      </c>
      <c r="H19" s="391">
        <v>0</v>
      </c>
      <c r="I19" s="391">
        <v>0</v>
      </c>
      <c r="J19" s="391">
        <v>0</v>
      </c>
      <c r="K19" s="391">
        <v>0</v>
      </c>
      <c r="M19" s="393"/>
      <c r="N19" s="506"/>
      <c r="O19" s="393"/>
    </row>
    <row r="20" spans="1:16">
      <c r="A20" s="8">
        <v>9</v>
      </c>
      <c r="B20" s="390" t="s">
        <v>823</v>
      </c>
      <c r="C20" s="9">
        <v>480</v>
      </c>
      <c r="D20" s="392">
        <v>24</v>
      </c>
      <c r="E20" s="9">
        <v>480</v>
      </c>
      <c r="F20" s="392">
        <v>24</v>
      </c>
      <c r="G20" s="391">
        <v>0</v>
      </c>
      <c r="H20" s="391">
        <v>0</v>
      </c>
      <c r="I20" s="391">
        <v>0</v>
      </c>
      <c r="J20" s="391">
        <v>0</v>
      </c>
      <c r="K20" s="391">
        <v>0</v>
      </c>
      <c r="M20" s="393"/>
      <c r="N20" s="506"/>
      <c r="O20" s="393"/>
    </row>
    <row r="21" spans="1:16">
      <c r="A21" s="8">
        <v>10</v>
      </c>
      <c r="B21" s="390" t="s">
        <v>824</v>
      </c>
      <c r="C21" s="9">
        <v>317</v>
      </c>
      <c r="D21" s="392">
        <v>15.85</v>
      </c>
      <c r="E21" s="9">
        <v>317</v>
      </c>
      <c r="F21" s="392">
        <v>15.85</v>
      </c>
      <c r="G21" s="391">
        <v>0</v>
      </c>
      <c r="H21" s="391">
        <v>0</v>
      </c>
      <c r="I21" s="391">
        <v>0</v>
      </c>
      <c r="J21" s="391">
        <v>0</v>
      </c>
      <c r="K21" s="391">
        <v>0</v>
      </c>
      <c r="M21" s="393"/>
      <c r="N21" s="506"/>
      <c r="O21" s="393"/>
    </row>
    <row r="22" spans="1:16">
      <c r="A22" s="8">
        <v>11</v>
      </c>
      <c r="B22" s="390" t="s">
        <v>825</v>
      </c>
      <c r="C22" s="9">
        <v>467</v>
      </c>
      <c r="D22" s="392">
        <v>23.35</v>
      </c>
      <c r="E22" s="9">
        <v>467</v>
      </c>
      <c r="F22" s="392">
        <v>23.35</v>
      </c>
      <c r="G22" s="391">
        <v>0</v>
      </c>
      <c r="H22" s="391">
        <v>0</v>
      </c>
      <c r="I22" s="391">
        <v>0</v>
      </c>
      <c r="J22" s="391">
        <v>0</v>
      </c>
      <c r="K22" s="391">
        <v>0</v>
      </c>
      <c r="M22" s="393"/>
      <c r="N22" s="506"/>
      <c r="O22" s="393"/>
    </row>
    <row r="23" spans="1:16">
      <c r="A23" s="378" t="s">
        <v>15</v>
      </c>
      <c r="B23" s="9"/>
      <c r="C23" s="9">
        <f>SUM(C12:C22)</f>
        <v>4962</v>
      </c>
      <c r="D23" s="392">
        <f>SUM(D12:D22)</f>
        <v>248.09999999999997</v>
      </c>
      <c r="E23" s="9">
        <f>SUM(E12:E22)</f>
        <v>4962</v>
      </c>
      <c r="F23" s="392">
        <f>SUM(F12:F22)</f>
        <v>248.09999999999997</v>
      </c>
      <c r="G23" s="391">
        <v>0</v>
      </c>
      <c r="H23" s="391">
        <v>0</v>
      </c>
      <c r="I23" s="391">
        <v>0</v>
      </c>
      <c r="J23" s="391">
        <v>0</v>
      </c>
      <c r="K23" s="391">
        <v>0</v>
      </c>
      <c r="N23" s="506"/>
      <c r="O23" s="393"/>
    </row>
    <row r="24" spans="1:16" s="13" customFormat="1"/>
    <row r="25" spans="1:16" s="13" customFormat="1">
      <c r="A25" s="11" t="s">
        <v>37</v>
      </c>
    </row>
    <row r="26" spans="1:16" ht="15.75" customHeight="1">
      <c r="C26" s="842"/>
      <c r="D26" s="842"/>
      <c r="E26" s="842"/>
      <c r="F26" s="842"/>
    </row>
    <row r="27" spans="1:16" s="16" customFormat="1">
      <c r="A27" s="15" t="s">
        <v>18</v>
      </c>
      <c r="B27" s="15"/>
      <c r="C27" s="15"/>
      <c r="D27" s="15"/>
      <c r="E27" s="15"/>
      <c r="F27" s="15"/>
      <c r="H27" s="673"/>
      <c r="I27" s="673"/>
      <c r="N27" s="13"/>
      <c r="O27" s="13"/>
      <c r="P27" s="13"/>
    </row>
    <row r="28" spans="1:16">
      <c r="N28" s="13"/>
      <c r="O28" s="13"/>
      <c r="P28" s="13"/>
    </row>
    <row r="29" spans="1:16">
      <c r="J29" s="35"/>
      <c r="K29" s="35"/>
    </row>
    <row r="30" spans="1:16">
      <c r="I30" s="673" t="s">
        <v>858</v>
      </c>
      <c r="J30" s="673"/>
      <c r="K30" s="673"/>
    </row>
    <row r="31" spans="1:16">
      <c r="I31" s="673" t="s">
        <v>859</v>
      </c>
      <c r="J31" s="673"/>
      <c r="K31" s="673"/>
    </row>
  </sheetData>
  <mergeCells count="19">
    <mergeCell ref="J1:K1"/>
    <mergeCell ref="I9:J9"/>
    <mergeCell ref="K9:K10"/>
    <mergeCell ref="C8:J8"/>
    <mergeCell ref="E9:F9"/>
    <mergeCell ref="D1:E1"/>
    <mergeCell ref="A2:J2"/>
    <mergeCell ref="A3:J3"/>
    <mergeCell ref="G9:H9"/>
    <mergeCell ref="A7:B7"/>
    <mergeCell ref="I7:K7"/>
    <mergeCell ref="C9:D9"/>
    <mergeCell ref="A5:L5"/>
    <mergeCell ref="A9:A10"/>
    <mergeCell ref="B9:B10"/>
    <mergeCell ref="H27:I27"/>
    <mergeCell ref="I30:K30"/>
    <mergeCell ref="I31:K31"/>
    <mergeCell ref="C26:F2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opLeftCell="B5" zoomScaleSheetLayoutView="90" workbookViewId="0">
      <selection activeCell="Q36" sqref="Q36"/>
    </sheetView>
  </sheetViews>
  <sheetFormatPr defaultRowHeight="13.2"/>
  <cols>
    <col min="2" max="2" width="19" customWidth="1"/>
    <col min="3" max="3" width="16.33203125" customWidth="1"/>
    <col min="4" max="4" width="15.88671875" customWidth="1"/>
    <col min="5" max="5" width="9.33203125" customWidth="1"/>
    <col min="6" max="6" width="13.5546875" customWidth="1"/>
    <col min="7" max="7" width="9.6640625" customWidth="1"/>
    <col min="8" max="8" width="10.44140625" customWidth="1"/>
    <col min="9" max="9" width="15.33203125" customWidth="1"/>
    <col min="10" max="10" width="19.33203125" customWidth="1"/>
    <col min="11" max="11" width="15" customWidth="1"/>
  </cols>
  <sheetData>
    <row r="1" spans="1:19" ht="22.95" customHeight="1">
      <c r="D1" s="673"/>
      <c r="E1" s="673"/>
      <c r="H1" s="42"/>
      <c r="J1" s="738" t="s">
        <v>493</v>
      </c>
      <c r="K1" s="738"/>
    </row>
    <row r="2" spans="1:19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9" ht="17.399999999999999">
      <c r="A3" s="764" t="s">
        <v>654</v>
      </c>
      <c r="B3" s="764"/>
      <c r="C3" s="764"/>
      <c r="D3" s="764"/>
      <c r="E3" s="764"/>
      <c r="F3" s="764"/>
      <c r="G3" s="764"/>
      <c r="H3" s="764"/>
      <c r="I3" s="764"/>
      <c r="J3" s="764"/>
    </row>
    <row r="4" spans="1:19" ht="10.5" customHeight="1"/>
    <row r="5" spans="1:19" s="16" customFormat="1" ht="15.75" customHeight="1">
      <c r="A5" s="845" t="s">
        <v>503</v>
      </c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45"/>
    </row>
    <row r="6" spans="1:19" s="16" customFormat="1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9" s="16" customFormat="1">
      <c r="A7" s="672" t="s">
        <v>857</v>
      </c>
      <c r="B7" s="672"/>
      <c r="I7" s="844" t="s">
        <v>927</v>
      </c>
      <c r="J7" s="844"/>
      <c r="K7" s="844"/>
    </row>
    <row r="8" spans="1:19" s="14" customFormat="1" ht="15.6" hidden="1">
      <c r="C8" s="743" t="s">
        <v>12</v>
      </c>
      <c r="D8" s="743"/>
      <c r="E8" s="743"/>
      <c r="F8" s="743"/>
      <c r="G8" s="743"/>
      <c r="H8" s="743"/>
      <c r="I8" s="743"/>
      <c r="J8" s="743"/>
    </row>
    <row r="9" spans="1:19" ht="31.5" customHeight="1">
      <c r="A9" s="741" t="s">
        <v>20</v>
      </c>
      <c r="B9" s="741" t="s">
        <v>33</v>
      </c>
      <c r="C9" s="666" t="s">
        <v>767</v>
      </c>
      <c r="D9" s="667"/>
      <c r="E9" s="666" t="s">
        <v>492</v>
      </c>
      <c r="F9" s="667"/>
      <c r="G9" s="666" t="s">
        <v>35</v>
      </c>
      <c r="H9" s="667"/>
      <c r="I9" s="654" t="s">
        <v>100</v>
      </c>
      <c r="J9" s="654"/>
      <c r="K9" s="741" t="s">
        <v>530</v>
      </c>
      <c r="R9" s="13"/>
      <c r="S9" s="13"/>
    </row>
    <row r="10" spans="1:19" s="15" customFormat="1" ht="46.5" customHeight="1">
      <c r="A10" s="742"/>
      <c r="B10" s="742"/>
      <c r="C10" s="5" t="s">
        <v>36</v>
      </c>
      <c r="D10" s="5" t="s">
        <v>99</v>
      </c>
      <c r="E10" s="5" t="s">
        <v>36</v>
      </c>
      <c r="F10" s="5" t="s">
        <v>99</v>
      </c>
      <c r="G10" s="5" t="s">
        <v>36</v>
      </c>
      <c r="H10" s="5" t="s">
        <v>99</v>
      </c>
      <c r="I10" s="5" t="s">
        <v>134</v>
      </c>
      <c r="J10" s="5" t="s">
        <v>135</v>
      </c>
      <c r="K10" s="742"/>
    </row>
    <row r="11" spans="1:19">
      <c r="A11" s="296">
        <v>1</v>
      </c>
      <c r="B11" s="296">
        <v>2</v>
      </c>
      <c r="C11" s="296">
        <v>3</v>
      </c>
      <c r="D11" s="296">
        <v>4</v>
      </c>
      <c r="E11" s="296">
        <v>5</v>
      </c>
      <c r="F11" s="296">
        <v>6</v>
      </c>
      <c r="G11" s="296">
        <v>7</v>
      </c>
      <c r="H11" s="296">
        <v>8</v>
      </c>
      <c r="I11" s="296">
        <v>9</v>
      </c>
      <c r="J11" s="296">
        <v>10</v>
      </c>
      <c r="K11" s="296">
        <v>11</v>
      </c>
    </row>
    <row r="12" spans="1:19">
      <c r="A12" s="8">
        <v>1</v>
      </c>
      <c r="B12" s="390" t="s">
        <v>815</v>
      </c>
      <c r="C12" s="614">
        <v>334</v>
      </c>
      <c r="D12" s="392">
        <v>16.7</v>
      </c>
      <c r="E12" s="614">
        <v>334</v>
      </c>
      <c r="F12" s="392">
        <v>16.7</v>
      </c>
      <c r="G12" s="394">
        <v>0</v>
      </c>
      <c r="H12" s="394">
        <v>0</v>
      </c>
      <c r="I12" s="394">
        <v>0</v>
      </c>
      <c r="J12" s="394">
        <v>0</v>
      </c>
      <c r="K12" s="394">
        <v>0</v>
      </c>
      <c r="L12" s="612"/>
      <c r="M12" s="613"/>
      <c r="N12" s="506"/>
      <c r="P12" s="506"/>
      <c r="Q12" s="393"/>
    </row>
    <row r="13" spans="1:19">
      <c r="A13" s="8">
        <v>2</v>
      </c>
      <c r="B13" s="390" t="s">
        <v>816</v>
      </c>
      <c r="C13" s="614">
        <v>137</v>
      </c>
      <c r="D13" s="392">
        <v>6.85</v>
      </c>
      <c r="E13" s="614">
        <v>137</v>
      </c>
      <c r="F13" s="392">
        <v>6.85</v>
      </c>
      <c r="G13" s="394">
        <v>0</v>
      </c>
      <c r="H13" s="394">
        <v>0</v>
      </c>
      <c r="I13" s="394">
        <v>0</v>
      </c>
      <c r="J13" s="394">
        <v>0</v>
      </c>
      <c r="K13" s="394">
        <v>0</v>
      </c>
      <c r="L13" s="612"/>
      <c r="M13" s="613"/>
      <c r="N13" s="506"/>
      <c r="P13" s="506"/>
      <c r="Q13" s="393"/>
    </row>
    <row r="14" spans="1:19">
      <c r="A14" s="8">
        <v>3</v>
      </c>
      <c r="B14" s="390" t="s">
        <v>817</v>
      </c>
      <c r="C14" s="614">
        <v>259</v>
      </c>
      <c r="D14" s="392">
        <v>12.95</v>
      </c>
      <c r="E14" s="614">
        <v>259</v>
      </c>
      <c r="F14" s="392">
        <v>12.95</v>
      </c>
      <c r="G14" s="394">
        <v>0</v>
      </c>
      <c r="H14" s="394">
        <v>0</v>
      </c>
      <c r="I14" s="394">
        <v>0</v>
      </c>
      <c r="J14" s="394">
        <v>0</v>
      </c>
      <c r="K14" s="394">
        <v>0</v>
      </c>
      <c r="L14" s="612"/>
      <c r="M14" s="613"/>
      <c r="N14" s="506"/>
      <c r="P14" s="506"/>
      <c r="Q14" s="393"/>
    </row>
    <row r="15" spans="1:19">
      <c r="A15" s="8">
        <v>4</v>
      </c>
      <c r="B15" s="390" t="s">
        <v>818</v>
      </c>
      <c r="C15" s="614">
        <v>115</v>
      </c>
      <c r="D15" s="392">
        <v>5.75</v>
      </c>
      <c r="E15" s="614">
        <v>115</v>
      </c>
      <c r="F15" s="392">
        <v>5.75</v>
      </c>
      <c r="G15" s="394">
        <v>0</v>
      </c>
      <c r="H15" s="394">
        <v>0</v>
      </c>
      <c r="I15" s="394">
        <v>0</v>
      </c>
      <c r="J15" s="394">
        <v>0</v>
      </c>
      <c r="K15" s="394">
        <v>0</v>
      </c>
      <c r="L15" s="612"/>
      <c r="M15" s="609"/>
      <c r="N15" s="506"/>
      <c r="P15" s="506"/>
      <c r="Q15" s="393"/>
    </row>
    <row r="16" spans="1:19">
      <c r="A16" s="8">
        <v>5</v>
      </c>
      <c r="B16" s="390" t="s">
        <v>819</v>
      </c>
      <c r="C16" s="614">
        <v>244</v>
      </c>
      <c r="D16" s="392">
        <v>12.2</v>
      </c>
      <c r="E16" s="614">
        <v>244</v>
      </c>
      <c r="F16" s="392">
        <v>12.2</v>
      </c>
      <c r="G16" s="394">
        <v>0</v>
      </c>
      <c r="H16" s="394">
        <v>0</v>
      </c>
      <c r="I16" s="394">
        <v>0</v>
      </c>
      <c r="J16" s="394">
        <v>0</v>
      </c>
      <c r="K16" s="394">
        <v>0</v>
      </c>
      <c r="L16" s="612"/>
      <c r="M16" s="609"/>
      <c r="N16" s="506"/>
      <c r="P16" s="506"/>
      <c r="Q16" s="393"/>
    </row>
    <row r="17" spans="1:17">
      <c r="A17" s="8">
        <v>6</v>
      </c>
      <c r="B17" s="390" t="s">
        <v>820</v>
      </c>
      <c r="C17" s="614">
        <v>268</v>
      </c>
      <c r="D17" s="392">
        <v>13.4</v>
      </c>
      <c r="E17" s="614">
        <v>268</v>
      </c>
      <c r="F17" s="392">
        <v>13.4</v>
      </c>
      <c r="G17" s="394">
        <v>0</v>
      </c>
      <c r="H17" s="394">
        <v>0</v>
      </c>
      <c r="I17" s="394">
        <v>0</v>
      </c>
      <c r="J17" s="394">
        <v>0</v>
      </c>
      <c r="K17" s="394">
        <v>0</v>
      </c>
      <c r="L17" s="612"/>
      <c r="M17" s="609"/>
      <c r="N17" s="506"/>
      <c r="P17" s="506"/>
      <c r="Q17" s="393"/>
    </row>
    <row r="18" spans="1:17">
      <c r="A18" s="8">
        <v>7</v>
      </c>
      <c r="B18" s="390" t="s">
        <v>821</v>
      </c>
      <c r="C18" s="614">
        <v>118</v>
      </c>
      <c r="D18" s="392">
        <v>5.9</v>
      </c>
      <c r="E18" s="614">
        <v>118</v>
      </c>
      <c r="F18" s="392">
        <v>5.9</v>
      </c>
      <c r="G18" s="394">
        <v>0</v>
      </c>
      <c r="H18" s="394">
        <v>0</v>
      </c>
      <c r="I18" s="394">
        <v>0</v>
      </c>
      <c r="J18" s="394">
        <v>0</v>
      </c>
      <c r="K18" s="394">
        <v>0</v>
      </c>
      <c r="L18" s="612"/>
      <c r="M18" s="609"/>
      <c r="N18" s="506"/>
      <c r="P18" s="506"/>
      <c r="Q18" s="393"/>
    </row>
    <row r="19" spans="1:17">
      <c r="A19" s="8">
        <v>8</v>
      </c>
      <c r="B19" s="390" t="s">
        <v>822</v>
      </c>
      <c r="C19" s="614">
        <v>188</v>
      </c>
      <c r="D19" s="392">
        <v>9.4</v>
      </c>
      <c r="E19" s="614">
        <v>188</v>
      </c>
      <c r="F19" s="392">
        <v>9.4</v>
      </c>
      <c r="G19" s="394">
        <v>0</v>
      </c>
      <c r="H19" s="394">
        <v>0</v>
      </c>
      <c r="I19" s="394">
        <v>0</v>
      </c>
      <c r="J19" s="394">
        <v>0</v>
      </c>
      <c r="K19" s="394">
        <v>0</v>
      </c>
      <c r="L19" s="612"/>
      <c r="M19" s="609"/>
      <c r="N19" s="506"/>
      <c r="P19" s="506"/>
      <c r="Q19" s="393"/>
    </row>
    <row r="20" spans="1:17">
      <c r="A20" s="8">
        <v>9</v>
      </c>
      <c r="B20" s="390" t="s">
        <v>823</v>
      </c>
      <c r="C20" s="614">
        <v>206</v>
      </c>
      <c r="D20" s="392">
        <v>10.3</v>
      </c>
      <c r="E20" s="614">
        <v>206</v>
      </c>
      <c r="F20" s="392">
        <v>10.3</v>
      </c>
      <c r="G20" s="394">
        <v>0</v>
      </c>
      <c r="H20" s="394">
        <v>0</v>
      </c>
      <c r="I20" s="394">
        <v>0</v>
      </c>
      <c r="J20" s="394">
        <v>0</v>
      </c>
      <c r="K20" s="394">
        <v>0</v>
      </c>
      <c r="L20" s="612"/>
      <c r="M20" s="609"/>
      <c r="N20" s="506"/>
      <c r="P20" s="506"/>
      <c r="Q20" s="393"/>
    </row>
    <row r="21" spans="1:17">
      <c r="A21" s="8">
        <v>10</v>
      </c>
      <c r="B21" s="390" t="s">
        <v>824</v>
      </c>
      <c r="C21" s="614">
        <v>145</v>
      </c>
      <c r="D21" s="392">
        <v>7.25</v>
      </c>
      <c r="E21" s="614">
        <v>145</v>
      </c>
      <c r="F21" s="392">
        <v>7.25</v>
      </c>
      <c r="G21" s="394">
        <v>0</v>
      </c>
      <c r="H21" s="394">
        <v>0</v>
      </c>
      <c r="I21" s="394">
        <v>0</v>
      </c>
      <c r="J21" s="394">
        <v>0</v>
      </c>
      <c r="K21" s="394">
        <v>0</v>
      </c>
      <c r="L21" s="612"/>
      <c r="M21" s="609"/>
      <c r="N21" s="506"/>
      <c r="P21" s="506"/>
      <c r="Q21" s="393"/>
    </row>
    <row r="22" spans="1:17">
      <c r="A22" s="8">
        <v>11</v>
      </c>
      <c r="B22" s="390" t="s">
        <v>825</v>
      </c>
      <c r="C22" s="614">
        <v>197</v>
      </c>
      <c r="D22" s="392">
        <v>9.85</v>
      </c>
      <c r="E22" s="614">
        <v>197</v>
      </c>
      <c r="F22" s="392">
        <v>9.85</v>
      </c>
      <c r="G22" s="394">
        <v>0</v>
      </c>
      <c r="H22" s="394">
        <v>0</v>
      </c>
      <c r="I22" s="394">
        <v>0</v>
      </c>
      <c r="J22" s="394">
        <v>0</v>
      </c>
      <c r="K22" s="394">
        <v>0</v>
      </c>
      <c r="L22" s="612"/>
      <c r="M22" s="609"/>
      <c r="N22" s="506"/>
      <c r="P22" s="506"/>
      <c r="Q22" s="393"/>
    </row>
    <row r="23" spans="1:17" s="13" customFormat="1">
      <c r="A23" s="3" t="s">
        <v>15</v>
      </c>
      <c r="B23" s="9"/>
      <c r="C23" s="602">
        <f>SUM(C12:C22)</f>
        <v>2211</v>
      </c>
      <c r="D23" s="392">
        <f>SUM(D12:D22)</f>
        <v>110.55000000000001</v>
      </c>
      <c r="E23" s="602">
        <f>SUM(E12:E22)</f>
        <v>2211</v>
      </c>
      <c r="F23" s="392">
        <f>SUM(F12:F22)</f>
        <v>110.55000000000001</v>
      </c>
      <c r="G23" s="394">
        <v>0</v>
      </c>
      <c r="H23" s="394">
        <v>0</v>
      </c>
      <c r="I23" s="394">
        <v>0</v>
      </c>
      <c r="J23" s="394">
        <v>0</v>
      </c>
      <c r="K23" s="394">
        <v>0</v>
      </c>
      <c r="L23" s="613"/>
      <c r="M23" s="609"/>
      <c r="N23" s="506"/>
      <c r="P23" s="606"/>
      <c r="Q23" s="611"/>
    </row>
    <row r="24" spans="1:17" s="13" customFormat="1"/>
    <row r="25" spans="1:17" s="13" customFormat="1">
      <c r="A25" s="11" t="s">
        <v>37</v>
      </c>
      <c r="O25" s="610"/>
    </row>
    <row r="26" spans="1:17" s="16" customFormat="1">
      <c r="A26" s="15" t="s">
        <v>18</v>
      </c>
      <c r="B26" s="15"/>
      <c r="C26" s="15"/>
      <c r="D26" s="15"/>
      <c r="E26" s="15"/>
      <c r="F26" s="15"/>
      <c r="H26" s="673"/>
      <c r="I26" s="673"/>
    </row>
    <row r="27" spans="1:17" s="16" customFormat="1">
      <c r="A27" s="15"/>
    </row>
    <row r="29" spans="1:17">
      <c r="I29" t="s">
        <v>10</v>
      </c>
    </row>
    <row r="30" spans="1:17">
      <c r="J30" s="35"/>
      <c r="K30" s="35"/>
    </row>
    <row r="31" spans="1:17">
      <c r="I31" s="673" t="s">
        <v>858</v>
      </c>
      <c r="J31" s="673"/>
      <c r="K31" s="673"/>
    </row>
    <row r="32" spans="1:17">
      <c r="I32" s="673" t="s">
        <v>859</v>
      </c>
      <c r="J32" s="673"/>
      <c r="K32" s="673"/>
    </row>
  </sheetData>
  <mergeCells count="18">
    <mergeCell ref="H26:I26"/>
    <mergeCell ref="I31:K31"/>
    <mergeCell ref="I32:K32"/>
    <mergeCell ref="D1:E1"/>
    <mergeCell ref="J1:K1"/>
    <mergeCell ref="A2:J2"/>
    <mergeCell ref="A3:J3"/>
    <mergeCell ref="A5:L5"/>
    <mergeCell ref="A7:B7"/>
    <mergeCell ref="I7:K7"/>
    <mergeCell ref="C8:J8"/>
    <mergeCell ref="A9:A10"/>
    <mergeCell ref="B9:B10"/>
    <mergeCell ref="C9:D9"/>
    <mergeCell ref="E9:F9"/>
    <mergeCell ref="G9:H9"/>
    <mergeCell ref="I9:J9"/>
    <mergeCell ref="K9:K10"/>
  </mergeCells>
  <printOptions horizontalCentered="1"/>
  <pageMargins left="0.70866141732283472" right="0.70866141732283472" top="0.23622047244094491" bottom="0" header="0.31496062992125984" footer="0.31496062992125984"/>
  <pageSetup paperSize="9" scale="8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opLeftCell="A5" zoomScaleSheetLayoutView="100" workbookViewId="0">
      <selection activeCell="Q36" sqref="Q36"/>
    </sheetView>
  </sheetViews>
  <sheetFormatPr defaultRowHeight="13.2"/>
  <cols>
    <col min="1" max="1" width="7.109375" customWidth="1"/>
    <col min="2" max="2" width="14.88671875" customWidth="1"/>
    <col min="3" max="3" width="14.5546875" customWidth="1"/>
    <col min="4" max="4" width="16.5546875" style="304" customWidth="1"/>
    <col min="5" max="8" width="18.44140625" style="304" customWidth="1"/>
  </cols>
  <sheetData>
    <row r="1" spans="1:15">
      <c r="H1" s="307" t="s">
        <v>532</v>
      </c>
    </row>
    <row r="2" spans="1:15" ht="16.2">
      <c r="A2" s="731" t="s">
        <v>0</v>
      </c>
      <c r="B2" s="731"/>
      <c r="C2" s="731"/>
      <c r="D2" s="731"/>
      <c r="E2" s="731"/>
      <c r="F2" s="731"/>
      <c r="G2" s="731"/>
      <c r="H2" s="731"/>
      <c r="I2" s="242"/>
      <c r="J2" s="242"/>
      <c r="K2" s="242"/>
      <c r="L2" s="242"/>
      <c r="M2" s="242"/>
      <c r="N2" s="242"/>
      <c r="O2" s="242"/>
    </row>
    <row r="3" spans="1:15" ht="22.2">
      <c r="A3" s="732" t="s">
        <v>693</v>
      </c>
      <c r="B3" s="732"/>
      <c r="C3" s="732"/>
      <c r="D3" s="732"/>
      <c r="E3" s="732"/>
      <c r="F3" s="732"/>
      <c r="G3" s="732"/>
      <c r="H3" s="732"/>
      <c r="I3" s="243"/>
      <c r="J3" s="243"/>
      <c r="K3" s="243"/>
      <c r="L3" s="243"/>
      <c r="M3" s="243"/>
      <c r="N3" s="243"/>
      <c r="O3" s="243"/>
    </row>
    <row r="4" spans="1:15" ht="14.4">
      <c r="A4" s="212"/>
      <c r="B4" s="212"/>
      <c r="C4" s="212"/>
      <c r="D4" s="301"/>
      <c r="E4" s="301"/>
      <c r="F4" s="301"/>
      <c r="G4" s="301"/>
      <c r="H4" s="301"/>
      <c r="I4" s="212"/>
      <c r="J4" s="212"/>
      <c r="K4" s="212"/>
      <c r="L4" s="212"/>
      <c r="M4" s="212"/>
      <c r="N4" s="212"/>
      <c r="O4" s="212"/>
    </row>
    <row r="5" spans="1:15" ht="16.2">
      <c r="A5" s="731" t="s">
        <v>531</v>
      </c>
      <c r="B5" s="731"/>
      <c r="C5" s="731"/>
      <c r="D5" s="731"/>
      <c r="E5" s="731"/>
      <c r="F5" s="731"/>
      <c r="G5" s="731"/>
      <c r="H5" s="731"/>
      <c r="I5" s="242"/>
      <c r="J5" s="242"/>
      <c r="K5" s="242"/>
      <c r="L5" s="242"/>
      <c r="M5" s="242"/>
      <c r="N5" s="242"/>
      <c r="O5" s="242"/>
    </row>
    <row r="6" spans="1:15" ht="14.4">
      <c r="A6" s="213" t="s">
        <v>857</v>
      </c>
      <c r="B6" s="213"/>
      <c r="C6" s="212"/>
      <c r="D6" s="301"/>
      <c r="E6" s="301"/>
      <c r="F6" s="848" t="s">
        <v>853</v>
      </c>
      <c r="G6" s="848"/>
      <c r="H6" s="848"/>
      <c r="I6" s="212"/>
      <c r="J6" s="212"/>
      <c r="K6" s="212"/>
      <c r="L6" s="244"/>
      <c r="M6" s="244"/>
      <c r="N6" s="846"/>
      <c r="O6" s="846"/>
    </row>
    <row r="7" spans="1:15" ht="31.5" customHeight="1">
      <c r="A7" s="816" t="s">
        <v>2</v>
      </c>
      <c r="B7" s="816" t="s">
        <v>3</v>
      </c>
      <c r="C7" s="847" t="s">
        <v>400</v>
      </c>
      <c r="D7" s="849" t="s">
        <v>509</v>
      </c>
      <c r="E7" s="850"/>
      <c r="F7" s="850"/>
      <c r="G7" s="850"/>
      <c r="H7" s="851"/>
    </row>
    <row r="8" spans="1:15" ht="34.5" customHeight="1">
      <c r="A8" s="816"/>
      <c r="B8" s="816"/>
      <c r="C8" s="847"/>
      <c r="D8" s="302" t="s">
        <v>510</v>
      </c>
      <c r="E8" s="302" t="s">
        <v>511</v>
      </c>
      <c r="F8" s="302" t="s">
        <v>512</v>
      </c>
      <c r="G8" s="302" t="s">
        <v>719</v>
      </c>
      <c r="H8" s="302" t="s">
        <v>43</v>
      </c>
    </row>
    <row r="9" spans="1:15" ht="14.4">
      <c r="A9" s="245">
        <v>1</v>
      </c>
      <c r="B9" s="245">
        <v>2</v>
      </c>
      <c r="C9" s="245">
        <v>3</v>
      </c>
      <c r="D9" s="318">
        <v>4</v>
      </c>
      <c r="E9" s="318">
        <v>5</v>
      </c>
      <c r="F9" s="318">
        <v>6</v>
      </c>
      <c r="G9" s="318">
        <v>7</v>
      </c>
      <c r="H9" s="318">
        <v>8</v>
      </c>
    </row>
    <row r="10" spans="1:15" ht="14.4">
      <c r="A10" s="380"/>
      <c r="B10" s="380" t="s">
        <v>837</v>
      </c>
      <c r="C10" s="395">
        <v>17</v>
      </c>
      <c r="D10" s="414">
        <v>0</v>
      </c>
      <c r="E10" s="303">
        <v>0</v>
      </c>
      <c r="F10" s="411">
        <v>17</v>
      </c>
      <c r="G10" s="416">
        <v>0</v>
      </c>
      <c r="H10" s="380"/>
    </row>
    <row r="11" spans="1:15" ht="14.4">
      <c r="A11" s="9">
        <v>1</v>
      </c>
      <c r="B11" s="9" t="s">
        <v>815</v>
      </c>
      <c r="C11" s="396">
        <v>291</v>
      </c>
      <c r="D11" s="415">
        <v>229</v>
      </c>
      <c r="E11" s="303">
        <v>0</v>
      </c>
      <c r="F11" s="412">
        <f>+C11-D11</f>
        <v>62</v>
      </c>
      <c r="G11" s="412">
        <v>0</v>
      </c>
      <c r="H11" s="217"/>
    </row>
    <row r="12" spans="1:15" ht="14.4">
      <c r="A12" s="9">
        <v>2</v>
      </c>
      <c r="B12" s="9" t="s">
        <v>816</v>
      </c>
      <c r="C12" s="396">
        <v>118</v>
      </c>
      <c r="D12" s="415">
        <v>86</v>
      </c>
      <c r="E12" s="303">
        <v>0</v>
      </c>
      <c r="F12" s="412">
        <f t="shared" ref="F12:F21" si="0">+C12-D12</f>
        <v>32</v>
      </c>
      <c r="G12" s="412">
        <v>0</v>
      </c>
      <c r="H12" s="217"/>
    </row>
    <row r="13" spans="1:15" ht="14.4">
      <c r="A13" s="9">
        <v>3</v>
      </c>
      <c r="B13" s="9" t="s">
        <v>817</v>
      </c>
      <c r="C13" s="396">
        <v>183</v>
      </c>
      <c r="D13" s="415">
        <v>156</v>
      </c>
      <c r="E13" s="303">
        <v>0</v>
      </c>
      <c r="F13" s="412">
        <f t="shared" si="0"/>
        <v>27</v>
      </c>
      <c r="G13" s="412">
        <v>0</v>
      </c>
      <c r="H13" s="217"/>
    </row>
    <row r="14" spans="1:15" ht="14.4">
      <c r="A14" s="9">
        <v>4</v>
      </c>
      <c r="B14" s="9" t="s">
        <v>818</v>
      </c>
      <c r="C14" s="396">
        <v>89</v>
      </c>
      <c r="D14" s="415">
        <v>68</v>
      </c>
      <c r="E14" s="303">
        <v>0</v>
      </c>
      <c r="F14" s="412">
        <f t="shared" si="0"/>
        <v>21</v>
      </c>
      <c r="G14" s="412">
        <v>0</v>
      </c>
      <c r="H14" s="217"/>
    </row>
    <row r="15" spans="1:15" ht="14.4">
      <c r="A15" s="9">
        <v>5</v>
      </c>
      <c r="B15" s="9" t="s">
        <v>819</v>
      </c>
      <c r="C15" s="396">
        <v>224</v>
      </c>
      <c r="D15" s="415">
        <v>214</v>
      </c>
      <c r="E15" s="303">
        <v>0</v>
      </c>
      <c r="F15" s="412">
        <f t="shared" si="0"/>
        <v>10</v>
      </c>
      <c r="G15" s="412">
        <v>0</v>
      </c>
      <c r="H15" s="217"/>
    </row>
    <row r="16" spans="1:15" ht="14.4">
      <c r="A16" s="9">
        <v>6</v>
      </c>
      <c r="B16" s="9" t="s">
        <v>820</v>
      </c>
      <c r="C16" s="396">
        <v>228</v>
      </c>
      <c r="D16" s="415">
        <v>199</v>
      </c>
      <c r="E16" s="303">
        <v>0</v>
      </c>
      <c r="F16" s="412">
        <f t="shared" si="0"/>
        <v>29</v>
      </c>
      <c r="G16" s="412">
        <v>0</v>
      </c>
      <c r="H16" s="217"/>
    </row>
    <row r="17" spans="1:8" ht="14.4">
      <c r="A17" s="9">
        <v>7</v>
      </c>
      <c r="B17" s="9" t="s">
        <v>821</v>
      </c>
      <c r="C17" s="396">
        <v>132</v>
      </c>
      <c r="D17" s="415">
        <v>111</v>
      </c>
      <c r="E17" s="303">
        <v>0</v>
      </c>
      <c r="F17" s="412">
        <f t="shared" si="0"/>
        <v>21</v>
      </c>
      <c r="G17" s="412">
        <v>0</v>
      </c>
      <c r="H17" s="217"/>
    </row>
    <row r="18" spans="1:8" ht="14.4">
      <c r="A18" s="9">
        <v>8</v>
      </c>
      <c r="B18" s="9" t="s">
        <v>822</v>
      </c>
      <c r="C18" s="396">
        <v>187</v>
      </c>
      <c r="D18" s="415">
        <v>154</v>
      </c>
      <c r="E18" s="303">
        <v>0</v>
      </c>
      <c r="F18" s="412">
        <f t="shared" si="0"/>
        <v>33</v>
      </c>
      <c r="G18" s="412">
        <v>0</v>
      </c>
      <c r="H18" s="217"/>
    </row>
    <row r="19" spans="1:8" ht="14.4">
      <c r="A19" s="9">
        <v>9</v>
      </c>
      <c r="B19" s="9" t="s">
        <v>823</v>
      </c>
      <c r="C19" s="396">
        <v>205</v>
      </c>
      <c r="D19" s="415">
        <v>173</v>
      </c>
      <c r="E19" s="303">
        <v>0</v>
      </c>
      <c r="F19" s="412">
        <f t="shared" si="0"/>
        <v>32</v>
      </c>
      <c r="G19" s="412">
        <v>0</v>
      </c>
      <c r="H19" s="217"/>
    </row>
    <row r="20" spans="1:8" ht="14.4">
      <c r="A20" s="9">
        <v>10</v>
      </c>
      <c r="B20" s="9" t="s">
        <v>824</v>
      </c>
      <c r="C20" s="396">
        <v>165</v>
      </c>
      <c r="D20" s="415">
        <v>139</v>
      </c>
      <c r="E20" s="303">
        <v>0</v>
      </c>
      <c r="F20" s="412">
        <f t="shared" si="0"/>
        <v>26</v>
      </c>
      <c r="G20" s="412">
        <v>0</v>
      </c>
      <c r="H20" s="217"/>
    </row>
    <row r="21" spans="1:8" ht="14.4">
      <c r="A21" s="9">
        <v>11</v>
      </c>
      <c r="B21" s="9" t="s">
        <v>825</v>
      </c>
      <c r="C21" s="396">
        <v>237</v>
      </c>
      <c r="D21" s="415">
        <v>203</v>
      </c>
      <c r="E21" s="303">
        <v>0</v>
      </c>
      <c r="F21" s="412">
        <f t="shared" si="0"/>
        <v>34</v>
      </c>
      <c r="G21" s="412">
        <v>0</v>
      </c>
      <c r="H21" s="217"/>
    </row>
    <row r="22" spans="1:8" ht="15" customHeight="1">
      <c r="A22" s="152" t="s">
        <v>15</v>
      </c>
      <c r="B22" s="152"/>
      <c r="C22" s="152">
        <f>SUM(C11:C21)</f>
        <v>2059</v>
      </c>
      <c r="D22" s="413">
        <f>SUM(D10:D21)</f>
        <v>1732</v>
      </c>
      <c r="E22" s="149">
        <f>SUM(E10:E21)</f>
        <v>0</v>
      </c>
      <c r="F22" s="379">
        <f>SUM(F10:F21)</f>
        <v>344</v>
      </c>
      <c r="G22" s="379">
        <f>SUM(G10:G21)</f>
        <v>0</v>
      </c>
      <c r="H22" s="149"/>
    </row>
    <row r="23" spans="1:8" ht="15" customHeight="1">
      <c r="A23" s="219"/>
      <c r="B23" s="219"/>
      <c r="C23" s="219"/>
      <c r="D23" s="220"/>
      <c r="E23" s="220"/>
      <c r="F23" s="220"/>
      <c r="G23" s="314"/>
      <c r="H23" s="220"/>
    </row>
    <row r="24" spans="1:8" ht="15" customHeight="1">
      <c r="A24" s="219" t="s">
        <v>11</v>
      </c>
      <c r="B24" s="219"/>
      <c r="C24" s="219"/>
      <c r="D24" s="220"/>
      <c r="E24" s="220"/>
      <c r="F24" s="220"/>
      <c r="G24" s="314"/>
      <c r="H24" s="220"/>
    </row>
    <row r="29" spans="1:8">
      <c r="G29" s="35"/>
      <c r="H29" s="35"/>
    </row>
    <row r="30" spans="1:8">
      <c r="G30" s="15" t="s">
        <v>858</v>
      </c>
      <c r="H30" s="15"/>
    </row>
    <row r="31" spans="1:8">
      <c r="G31" s="673" t="s">
        <v>859</v>
      </c>
      <c r="H31" s="673"/>
    </row>
  </sheetData>
  <mergeCells count="10">
    <mergeCell ref="A2:H2"/>
    <mergeCell ref="A3:H3"/>
    <mergeCell ref="A5:H5"/>
    <mergeCell ref="D7:H7"/>
    <mergeCell ref="G31:H31"/>
    <mergeCell ref="N6:O6"/>
    <mergeCell ref="A7:A8"/>
    <mergeCell ref="B7:B8"/>
    <mergeCell ref="C7:C8"/>
    <mergeCell ref="F6:H6"/>
  </mergeCells>
  <printOptions horizontalCentered="1"/>
  <pageMargins left="0.70866141732283472" right="0.70866141732283472" top="0.23622047244094491" bottom="0" header="0.31496062992125984" footer="0.31496062992125984"/>
  <pageSetup paperSize="9" scale="98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opLeftCell="A17" zoomScale="80" zoomScaleNormal="80" zoomScaleSheetLayoutView="86" workbookViewId="0">
      <selection activeCell="O29" sqref="O29"/>
    </sheetView>
  </sheetViews>
  <sheetFormatPr defaultColWidth="9.109375" defaultRowHeight="13.2"/>
  <cols>
    <col min="1" max="1" width="9.33203125" style="15" customWidth="1"/>
    <col min="2" max="3" width="8.5546875" style="15" customWidth="1"/>
    <col min="4" max="4" width="12" style="15" customWidth="1"/>
    <col min="5" max="5" width="8.5546875" style="15" customWidth="1"/>
    <col min="6" max="6" width="9.5546875" style="15" customWidth="1"/>
    <col min="7" max="7" width="8.5546875" style="15" customWidth="1"/>
    <col min="8" max="8" width="16.5546875" style="15" customWidth="1"/>
    <col min="9" max="13" width="8.5546875" style="15" customWidth="1"/>
    <col min="14" max="14" width="16.88671875" style="15" customWidth="1"/>
    <col min="15" max="15" width="8.5546875" style="15" customWidth="1"/>
    <col min="16" max="16" width="8.44140625" style="15" customWidth="1"/>
    <col min="17" max="19" width="8.5546875" style="15" customWidth="1"/>
    <col min="20" max="24" width="9.109375" style="15"/>
    <col min="25" max="25" width="9.44140625" style="15" bestFit="1" customWidth="1"/>
    <col min="26" max="16384" width="9.109375" style="15"/>
  </cols>
  <sheetData>
    <row r="1" spans="1:27">
      <c r="A1" s="15" t="s">
        <v>10</v>
      </c>
      <c r="H1" s="673"/>
      <c r="I1" s="673"/>
      <c r="R1" s="668" t="s">
        <v>52</v>
      </c>
      <c r="S1" s="668"/>
    </row>
    <row r="2" spans="1:27" s="14" customFormat="1" ht="15.6">
      <c r="A2" s="669" t="s">
        <v>0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</row>
    <row r="3" spans="1:27" s="14" customFormat="1" ht="20.25" customHeight="1">
      <c r="A3" s="670" t="s">
        <v>654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</row>
    <row r="5" spans="1:27" s="14" customFormat="1" ht="15.6">
      <c r="A5" s="671" t="s">
        <v>655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</row>
    <row r="6" spans="1:27">
      <c r="A6" s="35" t="s">
        <v>905</v>
      </c>
      <c r="B6" s="35"/>
    </row>
    <row r="7" spans="1:27">
      <c r="A7" s="672" t="s">
        <v>166</v>
      </c>
      <c r="B7" s="672"/>
      <c r="C7" s="672"/>
      <c r="D7" s="672"/>
      <c r="E7" s="672"/>
      <c r="F7" s="672"/>
      <c r="G7" s="672"/>
      <c r="H7" s="672"/>
      <c r="I7" s="672"/>
      <c r="R7" s="30"/>
      <c r="S7" s="30"/>
    </row>
    <row r="9" spans="1:27" ht="18" customHeight="1">
      <c r="A9" s="5"/>
      <c r="B9" s="654" t="s">
        <v>39</v>
      </c>
      <c r="C9" s="654"/>
      <c r="D9" s="654" t="s">
        <v>40</v>
      </c>
      <c r="E9" s="654"/>
      <c r="F9" s="654" t="s">
        <v>41</v>
      </c>
      <c r="G9" s="654"/>
      <c r="H9" s="674" t="s">
        <v>42</v>
      </c>
      <c r="I9" s="674"/>
      <c r="J9" s="654" t="s">
        <v>43</v>
      </c>
      <c r="K9" s="654"/>
      <c r="L9" s="26" t="s">
        <v>15</v>
      </c>
    </row>
    <row r="10" spans="1:27" s="69" customFormat="1" ht="13.5" customHeight="1">
      <c r="A10" s="71">
        <v>1</v>
      </c>
      <c r="B10" s="633">
        <v>2</v>
      </c>
      <c r="C10" s="633"/>
      <c r="D10" s="633">
        <v>3</v>
      </c>
      <c r="E10" s="633"/>
      <c r="F10" s="633">
        <v>4</v>
      </c>
      <c r="G10" s="633"/>
      <c r="H10" s="633">
        <v>5</v>
      </c>
      <c r="I10" s="633"/>
      <c r="J10" s="633">
        <v>6</v>
      </c>
      <c r="K10" s="633"/>
      <c r="L10" s="71">
        <v>7</v>
      </c>
      <c r="Y10" s="432"/>
    </row>
    <row r="11" spans="1:27">
      <c r="A11" s="3" t="s">
        <v>44</v>
      </c>
      <c r="B11" s="632"/>
      <c r="C11" s="632"/>
      <c r="D11" s="632">
        <v>1049</v>
      </c>
      <c r="E11" s="632"/>
      <c r="F11" s="632"/>
      <c r="G11" s="632"/>
      <c r="H11" s="632"/>
      <c r="I11" s="632"/>
      <c r="J11" s="632"/>
      <c r="K11" s="632"/>
      <c r="L11" s="18">
        <v>1049</v>
      </c>
      <c r="N11" s="431"/>
      <c r="W11" s="435"/>
      <c r="X11" s="435"/>
      <c r="Y11" s="368"/>
      <c r="AA11" s="69"/>
    </row>
    <row r="12" spans="1:27">
      <c r="A12" s="3" t="s">
        <v>45</v>
      </c>
      <c r="B12" s="632"/>
      <c r="C12" s="632"/>
      <c r="D12" s="632">
        <v>3646</v>
      </c>
      <c r="E12" s="632"/>
      <c r="F12" s="632"/>
      <c r="G12" s="632"/>
      <c r="H12" s="632"/>
      <c r="I12" s="632"/>
      <c r="J12" s="632"/>
      <c r="K12" s="632"/>
      <c r="L12" s="18">
        <v>3646</v>
      </c>
      <c r="W12" s="435"/>
      <c r="X12" s="435"/>
      <c r="Y12" s="368"/>
    </row>
    <row r="13" spans="1:27">
      <c r="A13" s="3" t="s">
        <v>15</v>
      </c>
      <c r="B13" s="635"/>
      <c r="C13" s="635"/>
      <c r="D13" s="635">
        <f>SUM(D11:D12)</f>
        <v>4695</v>
      </c>
      <c r="E13" s="635"/>
      <c r="F13" s="635"/>
      <c r="G13" s="635"/>
      <c r="H13" s="635"/>
      <c r="I13" s="635"/>
      <c r="J13" s="635"/>
      <c r="K13" s="635"/>
      <c r="L13" s="3">
        <f>SUM(L11:L12)</f>
        <v>4695</v>
      </c>
      <c r="X13" s="435"/>
    </row>
    <row r="14" spans="1:27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27">
      <c r="A15" s="655" t="s">
        <v>440</v>
      </c>
      <c r="B15" s="655"/>
      <c r="C15" s="655"/>
      <c r="D15" s="655"/>
      <c r="E15" s="655"/>
      <c r="F15" s="655"/>
      <c r="G15" s="655"/>
      <c r="H15" s="12"/>
      <c r="I15" s="12"/>
      <c r="J15" s="12"/>
      <c r="K15" s="12"/>
      <c r="L15" s="12"/>
    </row>
    <row r="16" spans="1:27" ht="12.75" customHeight="1">
      <c r="A16" s="664" t="s">
        <v>175</v>
      </c>
      <c r="B16" s="665"/>
      <c r="C16" s="663" t="s">
        <v>204</v>
      </c>
      <c r="D16" s="663"/>
      <c r="E16" s="3" t="s">
        <v>15</v>
      </c>
      <c r="I16" s="12"/>
      <c r="J16" s="12"/>
      <c r="K16" s="12"/>
      <c r="L16" s="12"/>
    </row>
    <row r="17" spans="1:26">
      <c r="A17" s="636">
        <v>900</v>
      </c>
      <c r="B17" s="637"/>
      <c r="C17" s="636">
        <v>100</v>
      </c>
      <c r="D17" s="637"/>
      <c r="E17" s="3">
        <v>1000</v>
      </c>
      <c r="I17" s="12"/>
      <c r="J17" s="12"/>
      <c r="K17" s="12"/>
      <c r="L17" s="12"/>
    </row>
    <row r="18" spans="1:26">
      <c r="A18" s="636"/>
      <c r="B18" s="637"/>
      <c r="C18" s="636"/>
      <c r="D18" s="637"/>
      <c r="E18" s="3"/>
      <c r="I18" s="12"/>
      <c r="J18" s="12"/>
      <c r="K18" s="12"/>
      <c r="L18" s="12"/>
    </row>
    <row r="19" spans="1:26">
      <c r="A19" s="275"/>
      <c r="B19" s="275"/>
      <c r="C19" s="275"/>
      <c r="D19" s="275"/>
      <c r="E19" s="275"/>
      <c r="F19" s="275"/>
      <c r="G19" s="275"/>
      <c r="H19" s="12"/>
      <c r="I19" s="12"/>
      <c r="J19" s="12"/>
      <c r="K19" s="12"/>
      <c r="L19" s="12"/>
    </row>
    <row r="20" spans="1:26" ht="19.2" customHeight="1">
      <c r="A20" s="653" t="s">
        <v>167</v>
      </c>
      <c r="B20" s="653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</row>
    <row r="21" spans="1:26">
      <c r="A21" s="654" t="s">
        <v>20</v>
      </c>
      <c r="B21" s="654" t="s">
        <v>46</v>
      </c>
      <c r="C21" s="654"/>
      <c r="D21" s="654"/>
      <c r="E21" s="662" t="s">
        <v>21</v>
      </c>
      <c r="F21" s="662"/>
      <c r="G21" s="662"/>
      <c r="H21" s="662"/>
      <c r="I21" s="662"/>
      <c r="J21" s="662"/>
      <c r="K21" s="662"/>
      <c r="L21" s="662"/>
      <c r="M21" s="635" t="s">
        <v>22</v>
      </c>
      <c r="N21" s="635"/>
      <c r="O21" s="635"/>
      <c r="P21" s="635"/>
      <c r="Q21" s="635"/>
      <c r="R21" s="635"/>
      <c r="S21" s="635"/>
      <c r="T21" s="635"/>
    </row>
    <row r="22" spans="1:26" ht="33.75" customHeight="1">
      <c r="A22" s="654"/>
      <c r="B22" s="654"/>
      <c r="C22" s="654"/>
      <c r="D22" s="654"/>
      <c r="E22" s="666" t="s">
        <v>131</v>
      </c>
      <c r="F22" s="667"/>
      <c r="G22" s="666" t="s">
        <v>168</v>
      </c>
      <c r="H22" s="667"/>
      <c r="I22" s="654" t="s">
        <v>47</v>
      </c>
      <c r="J22" s="654"/>
      <c r="K22" s="666" t="s">
        <v>89</v>
      </c>
      <c r="L22" s="667"/>
      <c r="M22" s="666" t="s">
        <v>90</v>
      </c>
      <c r="N22" s="667"/>
      <c r="O22" s="666" t="s">
        <v>168</v>
      </c>
      <c r="P22" s="667"/>
      <c r="Q22" s="654" t="s">
        <v>47</v>
      </c>
      <c r="R22" s="654"/>
      <c r="S22" s="654" t="s">
        <v>89</v>
      </c>
      <c r="T22" s="654"/>
    </row>
    <row r="23" spans="1:26" s="69" customFormat="1" ht="15.75" customHeight="1">
      <c r="A23" s="71">
        <v>1</v>
      </c>
      <c r="B23" s="656">
        <v>2</v>
      </c>
      <c r="C23" s="657"/>
      <c r="D23" s="658"/>
      <c r="E23" s="656">
        <v>3</v>
      </c>
      <c r="F23" s="658"/>
      <c r="G23" s="656">
        <v>4</v>
      </c>
      <c r="H23" s="658"/>
      <c r="I23" s="633">
        <v>5</v>
      </c>
      <c r="J23" s="633"/>
      <c r="K23" s="633">
        <v>6</v>
      </c>
      <c r="L23" s="633"/>
      <c r="M23" s="656">
        <v>3</v>
      </c>
      <c r="N23" s="658"/>
      <c r="O23" s="656">
        <v>4</v>
      </c>
      <c r="P23" s="658"/>
      <c r="Q23" s="633">
        <v>5</v>
      </c>
      <c r="R23" s="633"/>
      <c r="S23" s="633">
        <v>6</v>
      </c>
      <c r="T23" s="633"/>
    </row>
    <row r="24" spans="1:26" ht="27.75" customHeight="1">
      <c r="A24" s="68">
        <v>1</v>
      </c>
      <c r="B24" s="659" t="s">
        <v>502</v>
      </c>
      <c r="C24" s="660"/>
      <c r="D24" s="661"/>
      <c r="E24" s="651">
        <v>100</v>
      </c>
      <c r="F24" s="652"/>
      <c r="G24" s="636" t="s">
        <v>367</v>
      </c>
      <c r="H24" s="637"/>
      <c r="I24" s="632">
        <v>340</v>
      </c>
      <c r="J24" s="632"/>
      <c r="K24" s="632">
        <v>8</v>
      </c>
      <c r="L24" s="632"/>
      <c r="M24" s="651">
        <v>150</v>
      </c>
      <c r="N24" s="652"/>
      <c r="O24" s="636" t="s">
        <v>367</v>
      </c>
      <c r="P24" s="637"/>
      <c r="Q24" s="632">
        <v>510</v>
      </c>
      <c r="R24" s="632"/>
      <c r="S24" s="632">
        <v>12</v>
      </c>
      <c r="T24" s="632"/>
    </row>
    <row r="25" spans="1:26">
      <c r="A25" s="68">
        <v>2</v>
      </c>
      <c r="B25" s="648" t="s">
        <v>48</v>
      </c>
      <c r="C25" s="649"/>
      <c r="D25" s="650"/>
      <c r="E25" s="651">
        <v>20</v>
      </c>
      <c r="F25" s="652"/>
      <c r="G25" s="646">
        <v>1.1000000000000001</v>
      </c>
      <c r="H25" s="647"/>
      <c r="I25" s="632">
        <v>70</v>
      </c>
      <c r="J25" s="632"/>
      <c r="K25" s="632">
        <v>5</v>
      </c>
      <c r="L25" s="632"/>
      <c r="M25" s="651">
        <v>30</v>
      </c>
      <c r="N25" s="652"/>
      <c r="O25" s="646">
        <v>1.69</v>
      </c>
      <c r="P25" s="647"/>
      <c r="Q25" s="632">
        <v>105</v>
      </c>
      <c r="R25" s="632"/>
      <c r="S25" s="632">
        <v>7.5</v>
      </c>
      <c r="T25" s="632"/>
      <c r="W25" s="368"/>
      <c r="Z25" s="368"/>
    </row>
    <row r="26" spans="1:26">
      <c r="A26" s="68">
        <v>3</v>
      </c>
      <c r="B26" s="648" t="s">
        <v>169</v>
      </c>
      <c r="C26" s="649"/>
      <c r="D26" s="650"/>
      <c r="E26" s="651">
        <v>50</v>
      </c>
      <c r="F26" s="652"/>
      <c r="G26" s="646">
        <v>0.79</v>
      </c>
      <c r="H26" s="647"/>
      <c r="I26" s="632">
        <v>25</v>
      </c>
      <c r="J26" s="632"/>
      <c r="K26" s="632">
        <v>0</v>
      </c>
      <c r="L26" s="632"/>
      <c r="M26" s="651">
        <v>75</v>
      </c>
      <c r="N26" s="652"/>
      <c r="O26" s="646">
        <v>1.1499999999999999</v>
      </c>
      <c r="P26" s="647"/>
      <c r="Q26" s="632">
        <v>37</v>
      </c>
      <c r="R26" s="632"/>
      <c r="S26" s="632">
        <v>0</v>
      </c>
      <c r="T26" s="632"/>
      <c r="W26" s="368"/>
      <c r="Y26" s="368"/>
      <c r="Z26" s="368"/>
    </row>
    <row r="27" spans="1:26">
      <c r="A27" s="68">
        <v>4</v>
      </c>
      <c r="B27" s="648" t="s">
        <v>49</v>
      </c>
      <c r="C27" s="649"/>
      <c r="D27" s="650"/>
      <c r="E27" s="651">
        <v>5</v>
      </c>
      <c r="F27" s="652"/>
      <c r="G27" s="646">
        <v>0.51</v>
      </c>
      <c r="H27" s="647"/>
      <c r="I27" s="632">
        <v>45</v>
      </c>
      <c r="J27" s="632"/>
      <c r="K27" s="632">
        <v>0</v>
      </c>
      <c r="L27" s="632"/>
      <c r="M27" s="651">
        <v>10</v>
      </c>
      <c r="N27" s="652"/>
      <c r="O27" s="646">
        <v>1.1000000000000001</v>
      </c>
      <c r="P27" s="647"/>
      <c r="Q27" s="632">
        <v>68</v>
      </c>
      <c r="R27" s="632"/>
      <c r="S27" s="632">
        <v>0</v>
      </c>
      <c r="T27" s="632"/>
      <c r="W27" s="368"/>
    </row>
    <row r="28" spans="1:26">
      <c r="A28" s="68">
        <v>5</v>
      </c>
      <c r="B28" s="648" t="s">
        <v>50</v>
      </c>
      <c r="C28" s="649"/>
      <c r="D28" s="650"/>
      <c r="E28" s="651" t="s">
        <v>843</v>
      </c>
      <c r="F28" s="652"/>
      <c r="G28" s="646">
        <v>0.38</v>
      </c>
      <c r="H28" s="647"/>
      <c r="I28" s="632">
        <v>0</v>
      </c>
      <c r="J28" s="632"/>
      <c r="K28" s="632">
        <v>0</v>
      </c>
      <c r="L28" s="632"/>
      <c r="M28" s="651" t="s">
        <v>843</v>
      </c>
      <c r="N28" s="652"/>
      <c r="O28" s="646">
        <v>0.56999999999999995</v>
      </c>
      <c r="P28" s="647"/>
      <c r="Q28" s="632">
        <v>0</v>
      </c>
      <c r="R28" s="632"/>
      <c r="S28" s="632">
        <v>0</v>
      </c>
      <c r="T28" s="632"/>
      <c r="W28" s="368"/>
    </row>
    <row r="29" spans="1:26">
      <c r="A29" s="68">
        <v>6</v>
      </c>
      <c r="B29" s="648" t="s">
        <v>51</v>
      </c>
      <c r="C29" s="649"/>
      <c r="D29" s="650"/>
      <c r="E29" s="651">
        <v>0</v>
      </c>
      <c r="F29" s="652"/>
      <c r="G29" s="646">
        <v>0.9</v>
      </c>
      <c r="H29" s="647"/>
      <c r="I29" s="632">
        <v>0</v>
      </c>
      <c r="J29" s="632"/>
      <c r="K29" s="632">
        <v>0</v>
      </c>
      <c r="L29" s="632"/>
      <c r="M29" s="651">
        <v>0</v>
      </c>
      <c r="N29" s="652"/>
      <c r="O29" s="646"/>
      <c r="P29" s="647"/>
      <c r="Q29" s="632">
        <v>0</v>
      </c>
      <c r="R29" s="632"/>
      <c r="S29" s="632">
        <v>0</v>
      </c>
      <c r="T29" s="632"/>
      <c r="W29" s="368"/>
    </row>
    <row r="30" spans="1:26">
      <c r="A30" s="68">
        <v>7</v>
      </c>
      <c r="B30" s="680" t="s">
        <v>170</v>
      </c>
      <c r="C30" s="680"/>
      <c r="D30" s="680"/>
      <c r="E30" s="632">
        <v>0</v>
      </c>
      <c r="F30" s="632"/>
      <c r="G30" s="644">
        <v>0.45</v>
      </c>
      <c r="H30" s="644"/>
      <c r="I30" s="632">
        <v>0</v>
      </c>
      <c r="J30" s="632"/>
      <c r="K30" s="632">
        <v>0</v>
      </c>
      <c r="L30" s="632"/>
      <c r="M30" s="632">
        <v>0</v>
      </c>
      <c r="N30" s="632"/>
      <c r="O30" s="644">
        <v>0.55000000000000004</v>
      </c>
      <c r="P30" s="644"/>
      <c r="Q30" s="632">
        <v>0</v>
      </c>
      <c r="R30" s="632"/>
      <c r="S30" s="632">
        <v>0</v>
      </c>
      <c r="T30" s="632"/>
      <c r="W30" s="368"/>
    </row>
    <row r="31" spans="1:26">
      <c r="A31" s="68"/>
      <c r="B31" s="654" t="s">
        <v>15</v>
      </c>
      <c r="C31" s="654"/>
      <c r="D31" s="654"/>
      <c r="E31" s="635">
        <f>E24+E25+E26+E27+E30</f>
        <v>175</v>
      </c>
      <c r="F31" s="635"/>
      <c r="G31" s="645">
        <f>SUM(G25:G30)</f>
        <v>4.13</v>
      </c>
      <c r="H31" s="645"/>
      <c r="I31" s="635">
        <v>480</v>
      </c>
      <c r="J31" s="635"/>
      <c r="K31" s="635">
        <v>13</v>
      </c>
      <c r="L31" s="635"/>
      <c r="M31" s="635">
        <f>M24+M25+M26+M27+M30</f>
        <v>265</v>
      </c>
      <c r="N31" s="635"/>
      <c r="O31" s="645">
        <f>SUM(O25:O30)</f>
        <v>5.0599999999999996</v>
      </c>
      <c r="P31" s="645"/>
      <c r="Q31" s="635">
        <v>720</v>
      </c>
      <c r="R31" s="635"/>
      <c r="S31" s="635">
        <v>19.5</v>
      </c>
      <c r="T31" s="635"/>
      <c r="W31" s="368"/>
      <c r="X31" s="368"/>
      <c r="Z31" s="368"/>
    </row>
    <row r="32" spans="1:26">
      <c r="A32" s="124"/>
      <c r="B32" s="125"/>
      <c r="C32" s="125"/>
      <c r="D32" s="125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W32" s="368"/>
    </row>
    <row r="33" spans="1:23" ht="12.75" customHeight="1">
      <c r="A33" s="278" t="s">
        <v>419</v>
      </c>
      <c r="B33" s="684" t="s">
        <v>478</v>
      </c>
      <c r="C33" s="684"/>
      <c r="D33" s="684"/>
      <c r="E33" s="684"/>
      <c r="F33" s="684"/>
      <c r="G33" s="684"/>
      <c r="H33" s="68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3">
      <c r="A34" s="278"/>
      <c r="B34" s="125"/>
      <c r="C34" s="125"/>
      <c r="D34" s="125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3" s="30" customFormat="1" ht="17.25" customHeight="1">
      <c r="A35" s="2" t="s">
        <v>20</v>
      </c>
      <c r="B35" s="638" t="s">
        <v>420</v>
      </c>
      <c r="C35" s="639"/>
      <c r="D35" s="640"/>
      <c r="E35" s="666" t="s">
        <v>21</v>
      </c>
      <c r="F35" s="676"/>
      <c r="G35" s="676"/>
      <c r="H35" s="676"/>
      <c r="I35" s="676"/>
      <c r="J35" s="667"/>
      <c r="K35" s="635" t="s">
        <v>22</v>
      </c>
      <c r="L35" s="635"/>
      <c r="M35" s="635"/>
      <c r="N35" s="635"/>
      <c r="O35" s="635"/>
      <c r="P35" s="635"/>
      <c r="Q35" s="683"/>
      <c r="R35" s="683"/>
      <c r="S35" s="683"/>
      <c r="T35" s="683"/>
    </row>
    <row r="36" spans="1:23">
      <c r="A36" s="4"/>
      <c r="B36" s="641"/>
      <c r="C36" s="642"/>
      <c r="D36" s="643"/>
      <c r="E36" s="636" t="s">
        <v>437</v>
      </c>
      <c r="F36" s="637"/>
      <c r="G36" s="636" t="s">
        <v>438</v>
      </c>
      <c r="H36" s="637"/>
      <c r="I36" s="636" t="s">
        <v>439</v>
      </c>
      <c r="J36" s="637"/>
      <c r="K36" s="635" t="s">
        <v>437</v>
      </c>
      <c r="L36" s="635"/>
      <c r="M36" s="635" t="s">
        <v>438</v>
      </c>
      <c r="N36" s="635"/>
      <c r="O36" s="635" t="s">
        <v>439</v>
      </c>
      <c r="P36" s="635"/>
      <c r="Q36" s="12"/>
      <c r="R36" s="12"/>
      <c r="S36" s="12"/>
      <c r="T36" s="12"/>
      <c r="W36" s="368"/>
    </row>
    <row r="37" spans="1:23">
      <c r="A37" s="68">
        <v>1</v>
      </c>
      <c r="B37" s="636" t="s">
        <v>907</v>
      </c>
      <c r="C37" s="677"/>
      <c r="D37" s="637"/>
      <c r="E37" s="636">
        <v>50</v>
      </c>
      <c r="F37" s="637"/>
      <c r="G37" s="636" t="s">
        <v>844</v>
      </c>
      <c r="H37" s="637"/>
      <c r="I37" s="636" t="s">
        <v>845</v>
      </c>
      <c r="J37" s="637"/>
      <c r="K37" s="635">
        <v>100</v>
      </c>
      <c r="L37" s="635"/>
      <c r="M37" s="635" t="s">
        <v>844</v>
      </c>
      <c r="N37" s="635"/>
      <c r="O37" s="635" t="s">
        <v>846</v>
      </c>
      <c r="P37" s="635"/>
      <c r="Q37" s="12"/>
      <c r="R37" s="12"/>
      <c r="S37" s="12"/>
      <c r="T37" s="12"/>
    </row>
    <row r="39" spans="1:23" ht="13.95" customHeight="1">
      <c r="A39" s="634" t="s">
        <v>181</v>
      </c>
      <c r="B39" s="634"/>
      <c r="C39" s="634"/>
      <c r="D39" s="634"/>
      <c r="E39" s="634"/>
      <c r="F39" s="634"/>
      <c r="G39" s="634"/>
      <c r="H39" s="634"/>
      <c r="I39" s="634"/>
    </row>
    <row r="40" spans="1:23" ht="13.95" customHeight="1">
      <c r="A40" s="681" t="s">
        <v>54</v>
      </c>
      <c r="B40" s="681" t="s">
        <v>21</v>
      </c>
      <c r="C40" s="681"/>
      <c r="D40" s="681"/>
      <c r="E40" s="675" t="s">
        <v>22</v>
      </c>
      <c r="F40" s="675"/>
      <c r="G40" s="675"/>
      <c r="H40" s="678" t="s">
        <v>144</v>
      </c>
      <c r="I40"/>
    </row>
    <row r="41" spans="1:23" ht="13.8">
      <c r="A41" s="681"/>
      <c r="B41" s="49" t="s">
        <v>171</v>
      </c>
      <c r="C41" s="72" t="s">
        <v>96</v>
      </c>
      <c r="D41" s="49" t="s">
        <v>15</v>
      </c>
      <c r="E41" s="49" t="s">
        <v>171</v>
      </c>
      <c r="F41" s="72" t="s">
        <v>96</v>
      </c>
      <c r="G41" s="49" t="s">
        <v>15</v>
      </c>
      <c r="H41" s="679"/>
      <c r="I41"/>
    </row>
    <row r="42" spans="1:23" ht="13.8">
      <c r="A42" s="29" t="s">
        <v>527</v>
      </c>
      <c r="B42" s="52">
        <v>3.72</v>
      </c>
      <c r="C42" s="52">
        <v>0.41</v>
      </c>
      <c r="D42" s="8">
        <v>4.13</v>
      </c>
      <c r="E42" s="8">
        <v>5.56</v>
      </c>
      <c r="F42" s="52">
        <v>0.62</v>
      </c>
      <c r="G42" s="52">
        <v>6.18</v>
      </c>
      <c r="H42" s="52"/>
      <c r="I42"/>
    </row>
    <row r="43" spans="1:23" ht="13.8">
      <c r="A43" s="29" t="s">
        <v>814</v>
      </c>
      <c r="B43" s="425">
        <v>3.72</v>
      </c>
      <c r="C43" s="345">
        <v>0.41</v>
      </c>
      <c r="D43" s="8">
        <v>4.13</v>
      </c>
      <c r="E43" s="8">
        <v>5.56</v>
      </c>
      <c r="F43" s="52">
        <v>0.62</v>
      </c>
      <c r="G43" s="52">
        <v>6.18</v>
      </c>
      <c r="H43" s="52" t="s">
        <v>172</v>
      </c>
      <c r="I43"/>
    </row>
    <row r="44" spans="1:23" ht="15" customHeight="1">
      <c r="A44" s="682" t="s">
        <v>233</v>
      </c>
      <c r="B44" s="682"/>
      <c r="C44" s="682"/>
      <c r="D44" s="682"/>
      <c r="E44" s="682"/>
      <c r="F44" s="682"/>
      <c r="G44" s="682"/>
      <c r="H44" s="682"/>
      <c r="I44" s="682"/>
      <c r="J44" s="682"/>
      <c r="K44" s="682"/>
      <c r="L44" s="682"/>
      <c r="M44" s="682"/>
      <c r="N44" s="682"/>
      <c r="O44" s="682"/>
      <c r="P44" s="682"/>
      <c r="Q44" s="682"/>
      <c r="R44" s="682"/>
      <c r="S44" s="682"/>
      <c r="T44" s="682"/>
    </row>
    <row r="45" spans="1:23" ht="13.8">
      <c r="A45" s="123"/>
      <c r="B45" s="276"/>
      <c r="C45" s="276"/>
      <c r="D45" s="13"/>
      <c r="E45" s="13"/>
      <c r="F45" s="277"/>
      <c r="G45" s="277"/>
      <c r="H45" s="277"/>
      <c r="I45"/>
    </row>
    <row r="46" spans="1:23" ht="13.8">
      <c r="A46" s="123"/>
      <c r="B46" s="276"/>
      <c r="C46" s="276"/>
      <c r="D46" s="13"/>
      <c r="E46" s="13"/>
      <c r="F46" s="550"/>
      <c r="G46" s="550"/>
      <c r="H46" s="550"/>
      <c r="I46"/>
    </row>
    <row r="47" spans="1:23" ht="13.8">
      <c r="A47" s="123"/>
      <c r="B47" s="276"/>
      <c r="C47" s="276"/>
      <c r="D47" s="13"/>
      <c r="E47" s="13"/>
      <c r="F47" s="550"/>
      <c r="G47" s="550"/>
      <c r="H47" s="550"/>
      <c r="I47"/>
    </row>
    <row r="48" spans="1:23" ht="13.8">
      <c r="A48" s="123"/>
      <c r="B48" s="276"/>
      <c r="C48" s="276"/>
      <c r="D48" s="13"/>
      <c r="E48" s="13"/>
      <c r="F48" s="550"/>
      <c r="G48" s="550"/>
      <c r="H48" s="550"/>
      <c r="I48"/>
    </row>
    <row r="49" spans="1:19" ht="13.8">
      <c r="A49" s="123"/>
      <c r="B49" s="276"/>
      <c r="C49" s="276"/>
      <c r="D49" s="13"/>
      <c r="E49" s="13"/>
      <c r="F49" s="550"/>
      <c r="G49" s="550"/>
      <c r="H49" s="550"/>
      <c r="I49"/>
    </row>
    <row r="50" spans="1:19" ht="13.8">
      <c r="A50" s="123"/>
      <c r="B50" s="276"/>
      <c r="C50" s="276"/>
      <c r="D50" s="13"/>
      <c r="E50" s="13"/>
      <c r="F50" s="550"/>
      <c r="G50" s="550"/>
      <c r="H50" s="550"/>
      <c r="I50"/>
    </row>
    <row r="51" spans="1:19" ht="13.8">
      <c r="A51" s="123"/>
      <c r="B51" s="276"/>
      <c r="C51" s="276"/>
      <c r="D51" s="13"/>
      <c r="E51" s="13"/>
      <c r="F51" s="550"/>
      <c r="G51" s="550"/>
      <c r="H51" s="550"/>
      <c r="I51"/>
    </row>
    <row r="52" spans="1:19" s="16" customFormat="1" ht="12.75" customHeight="1">
      <c r="A52" s="15" t="s">
        <v>11</v>
      </c>
      <c r="B52" s="15"/>
      <c r="C52" s="15"/>
      <c r="D52" s="15"/>
      <c r="E52" s="15"/>
      <c r="F52" s="15"/>
      <c r="G52" s="15"/>
      <c r="I52" s="15"/>
      <c r="O52" s="552"/>
      <c r="P52" s="552"/>
      <c r="Q52" s="552"/>
      <c r="R52" s="552"/>
    </row>
    <row r="53" spans="1:19" s="16" customFormat="1" ht="19.5" customHeight="1">
      <c r="B53" s="552"/>
      <c r="C53" s="552"/>
      <c r="D53" s="552"/>
      <c r="E53" s="552"/>
      <c r="F53" s="552"/>
      <c r="G53" s="552"/>
      <c r="H53" s="552"/>
      <c r="I53" s="552"/>
      <c r="J53" s="552"/>
      <c r="K53" s="552"/>
      <c r="L53" s="552"/>
      <c r="M53" s="631" t="s">
        <v>858</v>
      </c>
      <c r="N53" s="631"/>
      <c r="O53" s="631"/>
      <c r="P53" s="631"/>
      <c r="Q53" s="631"/>
      <c r="R53" s="552"/>
      <c r="S53" s="552"/>
    </row>
    <row r="54" spans="1:19" s="16" customFormat="1" ht="17.25" customHeight="1">
      <c r="B54" s="552"/>
      <c r="C54" s="552"/>
      <c r="D54" s="552"/>
      <c r="E54" s="552"/>
      <c r="F54" s="552"/>
      <c r="G54" s="552"/>
      <c r="H54" s="552"/>
      <c r="I54" s="552"/>
      <c r="J54" s="552"/>
      <c r="K54" s="552"/>
      <c r="L54" s="552"/>
      <c r="M54" s="631" t="s">
        <v>859</v>
      </c>
      <c r="N54" s="631"/>
      <c r="O54" s="631"/>
      <c r="P54" s="631"/>
      <c r="Q54" s="631"/>
      <c r="R54" s="552"/>
      <c r="S54" s="552"/>
    </row>
    <row r="55" spans="1:19" s="553" customFormat="1" ht="18.75" customHeight="1">
      <c r="A55" s="549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80"/>
      <c r="N55" s="580"/>
      <c r="O55" s="580"/>
      <c r="P55" s="580"/>
      <c r="Q55" s="580"/>
      <c r="R55" s="549"/>
      <c r="S55" s="549"/>
    </row>
    <row r="56" spans="1:19" s="553" customFormat="1" ht="12.75" customHeight="1">
      <c r="A56" s="549"/>
      <c r="B56" s="549"/>
      <c r="C56" s="549"/>
      <c r="D56" s="549"/>
      <c r="E56" s="549"/>
      <c r="F56" s="549"/>
      <c r="G56" s="549"/>
      <c r="H56" s="549"/>
      <c r="I56" s="549"/>
      <c r="J56" s="549"/>
      <c r="K56" s="549"/>
      <c r="L56" s="549"/>
      <c r="M56" s="549"/>
      <c r="N56" s="549"/>
      <c r="O56" s="549"/>
      <c r="P56" s="549"/>
      <c r="Q56" s="549"/>
      <c r="R56" s="549"/>
      <c r="S56" s="549"/>
    </row>
  </sheetData>
  <mergeCells count="159">
    <mergeCell ref="A40:A41"/>
    <mergeCell ref="A44:T44"/>
    <mergeCell ref="M23:N23"/>
    <mergeCell ref="O23:P23"/>
    <mergeCell ref="K24:L24"/>
    <mergeCell ref="S29:T29"/>
    <mergeCell ref="Q28:R28"/>
    <mergeCell ref="S28:T28"/>
    <mergeCell ref="M28:N28"/>
    <mergeCell ref="O28:P28"/>
    <mergeCell ref="M29:N29"/>
    <mergeCell ref="O29:P29"/>
    <mergeCell ref="K31:L31"/>
    <mergeCell ref="E30:F30"/>
    <mergeCell ref="K29:L29"/>
    <mergeCell ref="G30:H30"/>
    <mergeCell ref="I31:J31"/>
    <mergeCell ref="S35:T35"/>
    <mergeCell ref="I36:J36"/>
    <mergeCell ref="I37:J37"/>
    <mergeCell ref="Q35:R35"/>
    <mergeCell ref="I30:J30"/>
    <mergeCell ref="B33:H33"/>
    <mergeCell ref="B40:D40"/>
    <mergeCell ref="M24:N24"/>
    <mergeCell ref="M25:N25"/>
    <mergeCell ref="I26:J26"/>
    <mergeCell ref="K26:L26"/>
    <mergeCell ref="O25:P25"/>
    <mergeCell ref="O24:P24"/>
    <mergeCell ref="E22:F22"/>
    <mergeCell ref="G23:H23"/>
    <mergeCell ref="I24:J24"/>
    <mergeCell ref="Q25:R25"/>
    <mergeCell ref="Q27:R27"/>
    <mergeCell ref="I27:J27"/>
    <mergeCell ref="K27:L27"/>
    <mergeCell ref="M27:N27"/>
    <mergeCell ref="Q26:R26"/>
    <mergeCell ref="E26:F26"/>
    <mergeCell ref="G26:H26"/>
    <mergeCell ref="M26:N26"/>
    <mergeCell ref="E40:G40"/>
    <mergeCell ref="E25:F25"/>
    <mergeCell ref="G25:H25"/>
    <mergeCell ref="B29:D29"/>
    <mergeCell ref="B31:D31"/>
    <mergeCell ref="E31:F31"/>
    <mergeCell ref="G31:H31"/>
    <mergeCell ref="B27:D27"/>
    <mergeCell ref="E27:F27"/>
    <mergeCell ref="G27:H27"/>
    <mergeCell ref="E35:J35"/>
    <mergeCell ref="B37:D37"/>
    <mergeCell ref="G36:H36"/>
    <mergeCell ref="G37:H37"/>
    <mergeCell ref="E29:F29"/>
    <mergeCell ref="G29:H29"/>
    <mergeCell ref="H40:H41"/>
    <mergeCell ref="B30:D30"/>
    <mergeCell ref="I29:J29"/>
    <mergeCell ref="R1:S1"/>
    <mergeCell ref="A2:S2"/>
    <mergeCell ref="A3:S3"/>
    <mergeCell ref="A5:S5"/>
    <mergeCell ref="B9:C9"/>
    <mergeCell ref="A7:I7"/>
    <mergeCell ref="D9:E9"/>
    <mergeCell ref="F9:G9"/>
    <mergeCell ref="H1:I1"/>
    <mergeCell ref="J9:K9"/>
    <mergeCell ref="H9:I9"/>
    <mergeCell ref="J10:K10"/>
    <mergeCell ref="C18:D18"/>
    <mergeCell ref="B11:C11"/>
    <mergeCell ref="D10:E10"/>
    <mergeCell ref="F10:G10"/>
    <mergeCell ref="S22:T22"/>
    <mergeCell ref="K22:L22"/>
    <mergeCell ref="M22:N22"/>
    <mergeCell ref="Q22:R22"/>
    <mergeCell ref="J13:K13"/>
    <mergeCell ref="J11:K11"/>
    <mergeCell ref="F11:G11"/>
    <mergeCell ref="H11:I11"/>
    <mergeCell ref="G22:H22"/>
    <mergeCell ref="A18:B18"/>
    <mergeCell ref="S27:T27"/>
    <mergeCell ref="O27:P27"/>
    <mergeCell ref="Q23:R23"/>
    <mergeCell ref="H10:I10"/>
    <mergeCell ref="B10:C10"/>
    <mergeCell ref="B23:D23"/>
    <mergeCell ref="B24:D24"/>
    <mergeCell ref="E23:F23"/>
    <mergeCell ref="K23:L23"/>
    <mergeCell ref="M21:T21"/>
    <mergeCell ref="B21:D22"/>
    <mergeCell ref="E21:L21"/>
    <mergeCell ref="C16:D16"/>
    <mergeCell ref="A16:B16"/>
    <mergeCell ref="A17:B17"/>
    <mergeCell ref="D12:E12"/>
    <mergeCell ref="F12:G12"/>
    <mergeCell ref="C17:D17"/>
    <mergeCell ref="I22:J22"/>
    <mergeCell ref="O22:P22"/>
    <mergeCell ref="E24:F24"/>
    <mergeCell ref="S25:T25"/>
    <mergeCell ref="I23:J23"/>
    <mergeCell ref="G24:H24"/>
    <mergeCell ref="Q31:R31"/>
    <mergeCell ref="Q24:R24"/>
    <mergeCell ref="Q29:R29"/>
    <mergeCell ref="S24:T24"/>
    <mergeCell ref="O26:P26"/>
    <mergeCell ref="S26:T26"/>
    <mergeCell ref="D11:E11"/>
    <mergeCell ref="B13:C13"/>
    <mergeCell ref="B25:D25"/>
    <mergeCell ref="I25:J25"/>
    <mergeCell ref="B26:D26"/>
    <mergeCell ref="B28:D28"/>
    <mergeCell ref="E28:F28"/>
    <mergeCell ref="G28:H28"/>
    <mergeCell ref="A20:S20"/>
    <mergeCell ref="I28:J28"/>
    <mergeCell ref="J12:K12"/>
    <mergeCell ref="D13:E13"/>
    <mergeCell ref="A21:A22"/>
    <mergeCell ref="F13:G13"/>
    <mergeCell ref="B12:C12"/>
    <mergeCell ref="H13:I13"/>
    <mergeCell ref="H12:I12"/>
    <mergeCell ref="A15:G15"/>
    <mergeCell ref="M53:Q53"/>
    <mergeCell ref="M54:Q54"/>
    <mergeCell ref="K28:L28"/>
    <mergeCell ref="S23:T23"/>
    <mergeCell ref="A39:I39"/>
    <mergeCell ref="M36:N36"/>
    <mergeCell ref="O36:P36"/>
    <mergeCell ref="K37:L37"/>
    <mergeCell ref="K36:L36"/>
    <mergeCell ref="E36:F36"/>
    <mergeCell ref="E37:F37"/>
    <mergeCell ref="B35:D36"/>
    <mergeCell ref="K35:P35"/>
    <mergeCell ref="M37:N37"/>
    <mergeCell ref="O37:P37"/>
    <mergeCell ref="K25:L25"/>
    <mergeCell ref="S31:T31"/>
    <mergeCell ref="M30:N30"/>
    <mergeCell ref="Q30:R30"/>
    <mergeCell ref="S30:T30"/>
    <mergeCell ref="O30:P30"/>
    <mergeCell ref="K30:L30"/>
    <mergeCell ref="M31:N31"/>
    <mergeCell ref="O31:P31"/>
  </mergeCells>
  <phoneticPr fontId="0" type="noConversion"/>
  <printOptions horizontalCentered="1"/>
  <pageMargins left="0.70866141732283472" right="0.70866141732283472" top="0.23622047244094491" bottom="0" header="0.31496062992125984" footer="0.23"/>
  <pageSetup paperSize="9" scale="6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SheetLayoutView="90" workbookViewId="0">
      <selection activeCell="Q36" sqref="Q36"/>
    </sheetView>
  </sheetViews>
  <sheetFormatPr defaultRowHeight="13.2"/>
  <cols>
    <col min="2" max="2" width="10.109375" customWidth="1"/>
    <col min="3" max="3" width="16.6640625" customWidth="1"/>
    <col min="4" max="4" width="9.44140625" customWidth="1"/>
    <col min="5" max="5" width="9" customWidth="1"/>
    <col min="6" max="6" width="11.5546875" customWidth="1"/>
    <col min="7" max="8" width="10.44140625" customWidth="1"/>
    <col min="9" max="10" width="10.44140625" style="304" customWidth="1"/>
    <col min="11" max="11" width="10.5546875" customWidth="1"/>
    <col min="12" max="12" width="10.44140625" customWidth="1"/>
    <col min="13" max="13" width="11.5546875" customWidth="1"/>
    <col min="14" max="14" width="13" customWidth="1"/>
  </cols>
  <sheetData>
    <row r="1" spans="1:14" ht="16.2">
      <c r="A1" s="731" t="s">
        <v>0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N1" s="252" t="s">
        <v>534</v>
      </c>
    </row>
    <row r="2" spans="1:14" ht="22.2">
      <c r="A2" s="732" t="s">
        <v>654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</row>
    <row r="3" spans="1:14" ht="14.4">
      <c r="A3" s="212"/>
      <c r="B3" s="212"/>
      <c r="C3" s="212"/>
      <c r="D3" s="212"/>
      <c r="E3" s="212"/>
      <c r="F3" s="212"/>
      <c r="G3" s="212"/>
      <c r="H3" s="212"/>
      <c r="I3" s="301"/>
      <c r="J3" s="301"/>
    </row>
    <row r="4" spans="1:14" ht="16.2">
      <c r="A4" s="731" t="s">
        <v>533</v>
      </c>
      <c r="B4" s="731"/>
      <c r="C4" s="731"/>
      <c r="D4" s="731"/>
      <c r="E4" s="731"/>
      <c r="F4" s="731"/>
      <c r="G4" s="731"/>
      <c r="H4" s="731"/>
      <c r="I4" s="328"/>
      <c r="J4" s="328"/>
    </row>
    <row r="5" spans="1:14" ht="14.4">
      <c r="A5" s="213" t="s">
        <v>857</v>
      </c>
      <c r="B5" s="213"/>
      <c r="C5" s="213"/>
      <c r="D5" s="213"/>
      <c r="E5" s="213"/>
      <c r="F5" s="213"/>
      <c r="G5" s="213"/>
      <c r="H5" s="212"/>
      <c r="I5" s="301"/>
      <c r="J5" s="301"/>
      <c r="L5" s="15" t="s">
        <v>923</v>
      </c>
    </row>
    <row r="6" spans="1:14" ht="28.5" customHeight="1">
      <c r="A6" s="814" t="s">
        <v>2</v>
      </c>
      <c r="B6" s="814" t="s">
        <v>33</v>
      </c>
      <c r="C6" s="654" t="s">
        <v>412</v>
      </c>
      <c r="D6" s="676" t="s">
        <v>466</v>
      </c>
      <c r="E6" s="676"/>
      <c r="F6" s="676"/>
      <c r="G6" s="676"/>
      <c r="H6" s="667"/>
      <c r="I6" s="852" t="s">
        <v>560</v>
      </c>
      <c r="J6" s="852" t="s">
        <v>561</v>
      </c>
      <c r="K6" s="816" t="s">
        <v>513</v>
      </c>
      <c r="L6" s="816"/>
      <c r="M6" s="816"/>
      <c r="N6" s="816"/>
    </row>
    <row r="7" spans="1:14" ht="39" customHeight="1">
      <c r="A7" s="815"/>
      <c r="B7" s="815"/>
      <c r="C7" s="654"/>
      <c r="D7" s="5" t="s">
        <v>465</v>
      </c>
      <c r="E7" s="5" t="s">
        <v>413</v>
      </c>
      <c r="F7" s="68" t="s">
        <v>414</v>
      </c>
      <c r="G7" s="5" t="s">
        <v>415</v>
      </c>
      <c r="H7" s="5" t="s">
        <v>43</v>
      </c>
      <c r="I7" s="852"/>
      <c r="J7" s="852"/>
      <c r="K7" s="245" t="s">
        <v>416</v>
      </c>
      <c r="L7" s="26" t="s">
        <v>514</v>
      </c>
      <c r="M7" s="5" t="s">
        <v>417</v>
      </c>
      <c r="N7" s="26" t="s">
        <v>418</v>
      </c>
    </row>
    <row r="8" spans="1:14" ht="14.4">
      <c r="A8" s="216" t="s">
        <v>269</v>
      </c>
      <c r="B8" s="216" t="s">
        <v>270</v>
      </c>
      <c r="C8" s="216" t="s">
        <v>271</v>
      </c>
      <c r="D8" s="216" t="s">
        <v>272</v>
      </c>
      <c r="E8" s="216" t="s">
        <v>273</v>
      </c>
      <c r="F8" s="216" t="s">
        <v>274</v>
      </c>
      <c r="G8" s="216" t="s">
        <v>275</v>
      </c>
      <c r="H8" s="216" t="s">
        <v>276</v>
      </c>
      <c r="I8" s="329" t="s">
        <v>297</v>
      </c>
      <c r="J8" s="329" t="s">
        <v>298</v>
      </c>
      <c r="K8" s="216" t="s">
        <v>299</v>
      </c>
      <c r="L8" s="216" t="s">
        <v>327</v>
      </c>
      <c r="M8" s="216" t="s">
        <v>328</v>
      </c>
      <c r="N8" s="216" t="s">
        <v>329</v>
      </c>
    </row>
    <row r="9" spans="1:14" ht="14.4">
      <c r="A9" s="397">
        <v>1</v>
      </c>
      <c r="B9" s="398" t="s">
        <v>815</v>
      </c>
      <c r="C9" s="399">
        <v>130.5</v>
      </c>
      <c r="D9" s="400"/>
      <c r="E9" s="401">
        <v>43.5</v>
      </c>
      <c r="F9" s="400"/>
      <c r="G9" s="402">
        <v>87</v>
      </c>
      <c r="H9" s="401">
        <v>29</v>
      </c>
      <c r="I9" s="403">
        <v>291</v>
      </c>
      <c r="J9" s="403">
        <v>291</v>
      </c>
      <c r="K9" s="403">
        <v>291</v>
      </c>
      <c r="L9" s="403">
        <v>291</v>
      </c>
      <c r="M9" s="403">
        <v>291</v>
      </c>
      <c r="N9" s="403">
        <v>291</v>
      </c>
    </row>
    <row r="10" spans="1:14" ht="14.4">
      <c r="A10" s="397">
        <v>2</v>
      </c>
      <c r="B10" s="398" t="s">
        <v>816</v>
      </c>
      <c r="C10" s="399">
        <v>53.550000000000004</v>
      </c>
      <c r="D10" s="400"/>
      <c r="E10" s="401">
        <v>17.849999999999998</v>
      </c>
      <c r="F10" s="400"/>
      <c r="G10" s="405">
        <v>35.699999999999996</v>
      </c>
      <c r="H10" s="401">
        <v>11.900000000000006</v>
      </c>
      <c r="I10" s="403">
        <v>118</v>
      </c>
      <c r="J10" s="403">
        <v>118</v>
      </c>
      <c r="K10" s="403">
        <v>118</v>
      </c>
      <c r="L10" s="403">
        <v>118</v>
      </c>
      <c r="M10" s="403">
        <v>118</v>
      </c>
      <c r="N10" s="403">
        <v>118</v>
      </c>
    </row>
    <row r="11" spans="1:14" ht="14.4">
      <c r="A11" s="397">
        <v>3</v>
      </c>
      <c r="B11" s="398" t="s">
        <v>817</v>
      </c>
      <c r="C11" s="399">
        <v>82.350000000000009</v>
      </c>
      <c r="D11" s="400"/>
      <c r="E11" s="401">
        <v>27.45</v>
      </c>
      <c r="F11" s="400"/>
      <c r="G11" s="405">
        <v>54.9</v>
      </c>
      <c r="H11" s="401">
        <v>18.299999999999983</v>
      </c>
      <c r="I11" s="403">
        <v>183</v>
      </c>
      <c r="J11" s="403">
        <v>183</v>
      </c>
      <c r="K11" s="404">
        <v>183</v>
      </c>
      <c r="L11" s="404">
        <v>183</v>
      </c>
      <c r="M11" s="404">
        <v>183</v>
      </c>
      <c r="N11" s="404">
        <v>183</v>
      </c>
    </row>
    <row r="12" spans="1:14" ht="14.4">
      <c r="A12" s="397">
        <v>4</v>
      </c>
      <c r="B12" s="398" t="s">
        <v>818</v>
      </c>
      <c r="C12" s="399">
        <v>40.050000000000004</v>
      </c>
      <c r="D12" s="400"/>
      <c r="E12" s="401">
        <v>13.35</v>
      </c>
      <c r="F12" s="400"/>
      <c r="G12" s="405">
        <v>26.7</v>
      </c>
      <c r="H12" s="401">
        <v>8.8999999999999915</v>
      </c>
      <c r="I12" s="403">
        <v>89</v>
      </c>
      <c r="J12" s="403">
        <v>89</v>
      </c>
      <c r="K12" s="404">
        <v>89</v>
      </c>
      <c r="L12" s="404">
        <v>89</v>
      </c>
      <c r="M12" s="404">
        <v>89</v>
      </c>
      <c r="N12" s="404">
        <v>89</v>
      </c>
    </row>
    <row r="13" spans="1:14" ht="26.4">
      <c r="A13" s="397">
        <v>5</v>
      </c>
      <c r="B13" s="398" t="s">
        <v>819</v>
      </c>
      <c r="C13" s="399">
        <v>100.8</v>
      </c>
      <c r="D13" s="400"/>
      <c r="E13" s="401">
        <v>33.6</v>
      </c>
      <c r="F13" s="400"/>
      <c r="G13" s="399">
        <v>67.2</v>
      </c>
      <c r="H13" s="401">
        <v>22.399999999999977</v>
      </c>
      <c r="I13" s="403">
        <v>224</v>
      </c>
      <c r="J13" s="403">
        <v>224</v>
      </c>
      <c r="K13" s="404">
        <v>224</v>
      </c>
      <c r="L13" s="404">
        <v>224</v>
      </c>
      <c r="M13" s="404">
        <v>224</v>
      </c>
      <c r="N13" s="404">
        <v>224</v>
      </c>
    </row>
    <row r="14" spans="1:14" ht="14.4">
      <c r="A14" s="397">
        <v>6</v>
      </c>
      <c r="B14" s="398" t="s">
        <v>820</v>
      </c>
      <c r="C14" s="399">
        <v>102.60000000000001</v>
      </c>
      <c r="D14" s="400"/>
      <c r="E14" s="401">
        <v>34.199999999999996</v>
      </c>
      <c r="F14" s="400"/>
      <c r="G14" s="401">
        <v>68.399999999999991</v>
      </c>
      <c r="H14" s="401">
        <v>22.800000000000011</v>
      </c>
      <c r="I14" s="403">
        <v>228</v>
      </c>
      <c r="J14" s="403">
        <v>228</v>
      </c>
      <c r="K14" s="404">
        <v>228</v>
      </c>
      <c r="L14" s="404">
        <v>228</v>
      </c>
      <c r="M14" s="404">
        <v>228</v>
      </c>
      <c r="N14" s="404">
        <v>228</v>
      </c>
    </row>
    <row r="15" spans="1:14" ht="14.4">
      <c r="A15" s="397">
        <v>7</v>
      </c>
      <c r="B15" s="398" t="s">
        <v>821</v>
      </c>
      <c r="C15" s="399">
        <v>59.85</v>
      </c>
      <c r="D15" s="400"/>
      <c r="E15" s="401">
        <v>19.95</v>
      </c>
      <c r="F15" s="400"/>
      <c r="G15" s="401">
        <v>39.9</v>
      </c>
      <c r="H15" s="401">
        <v>13.300000000000011</v>
      </c>
      <c r="I15" s="403">
        <v>132</v>
      </c>
      <c r="J15" s="403">
        <v>132</v>
      </c>
      <c r="K15" s="403">
        <v>132</v>
      </c>
      <c r="L15" s="403">
        <v>132</v>
      </c>
      <c r="M15" s="403">
        <v>132</v>
      </c>
      <c r="N15" s="403">
        <v>132</v>
      </c>
    </row>
    <row r="16" spans="1:14" ht="14.4">
      <c r="A16" s="397">
        <v>8</v>
      </c>
      <c r="B16" s="398" t="s">
        <v>822</v>
      </c>
      <c r="C16" s="399">
        <v>84.15</v>
      </c>
      <c r="D16" s="400"/>
      <c r="E16" s="401">
        <v>28.05</v>
      </c>
      <c r="F16" s="400"/>
      <c r="G16" s="401">
        <v>56.1</v>
      </c>
      <c r="H16" s="401">
        <v>18.699999999999989</v>
      </c>
      <c r="I16" s="403">
        <v>187</v>
      </c>
      <c r="J16" s="403">
        <v>187</v>
      </c>
      <c r="K16" s="404">
        <v>187</v>
      </c>
      <c r="L16" s="404">
        <v>187</v>
      </c>
      <c r="M16" s="404">
        <v>187</v>
      </c>
      <c r="N16" s="404">
        <v>187</v>
      </c>
    </row>
    <row r="17" spans="1:15" ht="14.4">
      <c r="A17" s="397">
        <v>9</v>
      </c>
      <c r="B17" s="406" t="s">
        <v>823</v>
      </c>
      <c r="C17" s="407">
        <v>92.25</v>
      </c>
      <c r="D17" s="408"/>
      <c r="E17" s="407">
        <v>30.75</v>
      </c>
      <c r="F17" s="408"/>
      <c r="G17" s="407">
        <v>61.5</v>
      </c>
      <c r="H17" s="407">
        <v>20.5</v>
      </c>
      <c r="I17" s="403">
        <v>205</v>
      </c>
      <c r="J17" s="403">
        <v>205</v>
      </c>
      <c r="K17" s="409">
        <v>205</v>
      </c>
      <c r="L17" s="409">
        <v>205</v>
      </c>
      <c r="M17" s="409">
        <v>205</v>
      </c>
      <c r="N17" s="409">
        <v>205</v>
      </c>
    </row>
    <row r="18" spans="1:15" ht="14.4">
      <c r="A18" s="397">
        <v>10</v>
      </c>
      <c r="B18" s="406" t="s">
        <v>824</v>
      </c>
      <c r="C18" s="407">
        <v>74.25</v>
      </c>
      <c r="D18" s="408"/>
      <c r="E18" s="407">
        <v>24.75</v>
      </c>
      <c r="F18" s="408"/>
      <c r="G18" s="407">
        <v>49.5</v>
      </c>
      <c r="H18" s="407">
        <v>16.5</v>
      </c>
      <c r="I18" s="403">
        <v>165</v>
      </c>
      <c r="J18" s="403">
        <v>165</v>
      </c>
      <c r="K18" s="409">
        <v>165</v>
      </c>
      <c r="L18" s="409">
        <v>165</v>
      </c>
      <c r="M18" s="409">
        <v>165</v>
      </c>
      <c r="N18" s="409">
        <v>165</v>
      </c>
    </row>
    <row r="19" spans="1:15" ht="14.4">
      <c r="A19" s="397">
        <v>11</v>
      </c>
      <c r="B19" s="406" t="s">
        <v>825</v>
      </c>
      <c r="C19" s="407">
        <v>106.65</v>
      </c>
      <c r="D19" s="408"/>
      <c r="E19" s="407">
        <v>35.549999999999997</v>
      </c>
      <c r="F19" s="408"/>
      <c r="G19" s="407">
        <v>71.099999999999994</v>
      </c>
      <c r="H19" s="407">
        <v>23.700000000000017</v>
      </c>
      <c r="I19" s="403">
        <v>237</v>
      </c>
      <c r="J19" s="403">
        <v>237</v>
      </c>
      <c r="K19" s="409">
        <v>237</v>
      </c>
      <c r="L19" s="409">
        <v>237</v>
      </c>
      <c r="M19" s="409">
        <v>237</v>
      </c>
      <c r="N19" s="409">
        <v>237</v>
      </c>
    </row>
    <row r="20" spans="1:15">
      <c r="A20" s="29" t="s">
        <v>15</v>
      </c>
      <c r="B20" s="9"/>
      <c r="C20" s="410">
        <f>SUM(C9:C19)</f>
        <v>927</v>
      </c>
      <c r="D20" s="9"/>
      <c r="E20" s="410">
        <f>SUM(E9:E19)</f>
        <v>309</v>
      </c>
      <c r="F20" s="9"/>
      <c r="G20" s="9">
        <f t="shared" ref="G20:N20" si="0">SUM(G9:G19)</f>
        <v>618</v>
      </c>
      <c r="H20" s="410">
        <f t="shared" si="0"/>
        <v>205.99999999999997</v>
      </c>
      <c r="I20" s="217">
        <f t="shared" si="0"/>
        <v>2059</v>
      </c>
      <c r="J20" s="217">
        <f t="shared" si="0"/>
        <v>2059</v>
      </c>
      <c r="K20" s="9">
        <f t="shared" si="0"/>
        <v>2059</v>
      </c>
      <c r="L20" s="9">
        <f t="shared" si="0"/>
        <v>2059</v>
      </c>
      <c r="M20" s="9">
        <f t="shared" si="0"/>
        <v>2059</v>
      </c>
      <c r="N20" s="9">
        <f t="shared" si="0"/>
        <v>2059</v>
      </c>
    </row>
    <row r="22" spans="1:15">
      <c r="A22" s="219" t="s">
        <v>11</v>
      </c>
    </row>
    <row r="25" spans="1:15">
      <c r="N25" s="35"/>
      <c r="O25" s="35"/>
    </row>
    <row r="26" spans="1:15">
      <c r="K26" s="673" t="s">
        <v>858</v>
      </c>
      <c r="L26" s="673"/>
      <c r="M26" s="673"/>
      <c r="N26" s="673"/>
      <c r="O26" s="15"/>
    </row>
    <row r="27" spans="1:15">
      <c r="K27" s="673" t="s">
        <v>859</v>
      </c>
      <c r="L27" s="673"/>
      <c r="M27" s="673"/>
      <c r="N27" s="673"/>
      <c r="O27" s="35"/>
    </row>
  </sheetData>
  <mergeCells count="12">
    <mergeCell ref="K26:N26"/>
    <mergeCell ref="K27:N27"/>
    <mergeCell ref="D6:H6"/>
    <mergeCell ref="C6:C7"/>
    <mergeCell ref="A1:K1"/>
    <mergeCell ref="A2:K2"/>
    <mergeCell ref="A4:H4"/>
    <mergeCell ref="A6:A7"/>
    <mergeCell ref="B6:B7"/>
    <mergeCell ref="K6:N6"/>
    <mergeCell ref="I6:I7"/>
    <mergeCell ref="J6:J7"/>
  </mergeCells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20" workbookViewId="0">
      <selection activeCell="Q36" sqref="Q36"/>
    </sheetView>
  </sheetViews>
  <sheetFormatPr defaultRowHeight="13.2"/>
  <cols>
    <col min="1" max="1" width="8.33203125" customWidth="1"/>
    <col min="2" max="2" width="23.5546875" customWidth="1"/>
    <col min="3" max="3" width="16.6640625" customWidth="1"/>
    <col min="4" max="4" width="12.5546875" customWidth="1"/>
    <col min="5" max="5" width="13" customWidth="1"/>
    <col min="6" max="6" width="14.6640625" customWidth="1"/>
    <col min="7" max="7" width="13.5546875" customWidth="1"/>
    <col min="8" max="8" width="15.5546875" customWidth="1"/>
  </cols>
  <sheetData>
    <row r="1" spans="1:8" ht="16.2">
      <c r="A1" s="731" t="s">
        <v>0</v>
      </c>
      <c r="B1" s="731"/>
      <c r="C1" s="731"/>
      <c r="D1" s="731"/>
      <c r="E1" s="731"/>
      <c r="F1" s="731"/>
      <c r="G1" s="731"/>
      <c r="H1" s="252" t="s">
        <v>536</v>
      </c>
    </row>
    <row r="2" spans="1:8" ht="22.2">
      <c r="A2" s="732" t="s">
        <v>654</v>
      </c>
      <c r="B2" s="732"/>
      <c r="C2" s="732"/>
      <c r="D2" s="732"/>
      <c r="E2" s="732"/>
      <c r="F2" s="732"/>
      <c r="G2" s="732"/>
    </row>
    <row r="3" spans="1:8" ht="14.4">
      <c r="A3" s="212"/>
      <c r="B3" s="212"/>
      <c r="C3" s="212"/>
      <c r="D3" s="212"/>
      <c r="E3" s="212"/>
      <c r="F3" s="212"/>
      <c r="G3" s="212"/>
    </row>
    <row r="4" spans="1:8" ht="16.2">
      <c r="A4" s="731" t="s">
        <v>535</v>
      </c>
      <c r="B4" s="731"/>
      <c r="C4" s="731"/>
      <c r="D4" s="731"/>
      <c r="E4" s="731"/>
      <c r="F4" s="731"/>
      <c r="G4" s="731"/>
    </row>
    <row r="5" spans="1:8" ht="14.4">
      <c r="A5" s="213" t="s">
        <v>857</v>
      </c>
      <c r="B5" s="213"/>
      <c r="C5" s="213"/>
      <c r="D5" s="213"/>
      <c r="E5" s="213"/>
      <c r="F5" s="213"/>
      <c r="G5" s="213" t="s">
        <v>923</v>
      </c>
    </row>
    <row r="6" spans="1:8" ht="21.75" customHeight="1">
      <c r="A6" s="814" t="s">
        <v>2</v>
      </c>
      <c r="B6" s="814" t="s">
        <v>515</v>
      </c>
      <c r="C6" s="654" t="s">
        <v>33</v>
      </c>
      <c r="D6" s="654" t="s">
        <v>520</v>
      </c>
      <c r="E6" s="654"/>
      <c r="F6" s="676" t="s">
        <v>521</v>
      </c>
      <c r="G6" s="676"/>
      <c r="H6" s="814" t="s">
        <v>228</v>
      </c>
    </row>
    <row r="7" spans="1:8" ht="25.5" customHeight="1">
      <c r="A7" s="815"/>
      <c r="B7" s="815"/>
      <c r="C7" s="654"/>
      <c r="D7" s="5" t="s">
        <v>516</v>
      </c>
      <c r="E7" s="5" t="s">
        <v>517</v>
      </c>
      <c r="F7" s="68" t="s">
        <v>518</v>
      </c>
      <c r="G7" s="5" t="s">
        <v>519</v>
      </c>
      <c r="H7" s="815"/>
    </row>
    <row r="8" spans="1:8" ht="14.4">
      <c r="A8" s="216" t="s">
        <v>269</v>
      </c>
      <c r="B8" s="216" t="s">
        <v>270</v>
      </c>
      <c r="C8" s="216" t="s">
        <v>271</v>
      </c>
      <c r="D8" s="216" t="s">
        <v>272</v>
      </c>
      <c r="E8" s="216" t="s">
        <v>273</v>
      </c>
      <c r="F8" s="216" t="s">
        <v>274</v>
      </c>
      <c r="G8" s="216" t="s">
        <v>275</v>
      </c>
      <c r="H8" s="216">
        <v>8</v>
      </c>
    </row>
    <row r="9" spans="1:8" ht="14.4">
      <c r="A9" s="305">
        <v>1</v>
      </c>
      <c r="B9" s="9" t="s">
        <v>838</v>
      </c>
      <c r="C9" s="9" t="s">
        <v>815</v>
      </c>
      <c r="D9" s="216">
        <v>0</v>
      </c>
      <c r="E9" s="216">
        <v>0</v>
      </c>
      <c r="F9" s="216">
        <v>0</v>
      </c>
      <c r="G9" s="216">
        <v>0</v>
      </c>
      <c r="H9" s="216">
        <v>0</v>
      </c>
    </row>
    <row r="10" spans="1:8" ht="14.4">
      <c r="A10" s="305">
        <v>2</v>
      </c>
      <c r="B10" s="9" t="s">
        <v>838</v>
      </c>
      <c r="C10" s="9" t="s">
        <v>816</v>
      </c>
      <c r="D10" s="216">
        <v>0</v>
      </c>
      <c r="E10" s="216">
        <v>0</v>
      </c>
      <c r="F10" s="216">
        <v>0</v>
      </c>
      <c r="G10" s="216">
        <v>0</v>
      </c>
      <c r="H10" s="216">
        <v>0</v>
      </c>
    </row>
    <row r="11" spans="1:8" ht="14.4">
      <c r="A11" s="305">
        <v>3</v>
      </c>
      <c r="B11" s="9" t="s">
        <v>838</v>
      </c>
      <c r="C11" s="9" t="s">
        <v>817</v>
      </c>
      <c r="D11" s="216">
        <v>0</v>
      </c>
      <c r="E11" s="216">
        <v>0</v>
      </c>
      <c r="F11" s="216">
        <v>0</v>
      </c>
      <c r="G11" s="216">
        <v>0</v>
      </c>
      <c r="H11" s="216">
        <v>0</v>
      </c>
    </row>
    <row r="12" spans="1:8" ht="14.4">
      <c r="A12" s="305">
        <v>4</v>
      </c>
      <c r="B12" s="9" t="s">
        <v>838</v>
      </c>
      <c r="C12" s="9" t="s">
        <v>818</v>
      </c>
      <c r="D12" s="216">
        <v>0</v>
      </c>
      <c r="E12" s="216">
        <v>0</v>
      </c>
      <c r="F12" s="216">
        <v>0</v>
      </c>
      <c r="G12" s="216">
        <v>0</v>
      </c>
      <c r="H12" s="216">
        <v>0</v>
      </c>
    </row>
    <row r="13" spans="1:8" ht="14.4">
      <c r="A13" s="305">
        <v>5</v>
      </c>
      <c r="B13" s="9" t="s">
        <v>838</v>
      </c>
      <c r="C13" s="9" t="s">
        <v>819</v>
      </c>
      <c r="D13" s="216">
        <v>0</v>
      </c>
      <c r="E13" s="216">
        <v>0</v>
      </c>
      <c r="F13" s="216">
        <v>0</v>
      </c>
      <c r="G13" s="216">
        <v>0</v>
      </c>
      <c r="H13" s="216">
        <v>0</v>
      </c>
    </row>
    <row r="14" spans="1:8" ht="14.4">
      <c r="A14" s="305">
        <v>6</v>
      </c>
      <c r="B14" s="9" t="s">
        <v>838</v>
      </c>
      <c r="C14" s="9" t="s">
        <v>820</v>
      </c>
      <c r="D14" s="216">
        <v>0</v>
      </c>
      <c r="E14" s="216">
        <v>0</v>
      </c>
      <c r="F14" s="216">
        <v>0</v>
      </c>
      <c r="G14" s="216">
        <v>0</v>
      </c>
      <c r="H14" s="216">
        <v>0</v>
      </c>
    </row>
    <row r="15" spans="1:8" ht="14.4">
      <c r="A15" s="305">
        <v>7</v>
      </c>
      <c r="B15" s="9" t="s">
        <v>838</v>
      </c>
      <c r="C15" s="9" t="s">
        <v>821</v>
      </c>
      <c r="D15" s="216">
        <v>0</v>
      </c>
      <c r="E15" s="216">
        <v>0</v>
      </c>
      <c r="F15" s="216">
        <v>0</v>
      </c>
      <c r="G15" s="216">
        <v>0</v>
      </c>
      <c r="H15" s="216">
        <v>0</v>
      </c>
    </row>
    <row r="16" spans="1:8" ht="14.4">
      <c r="A16" s="305">
        <v>8</v>
      </c>
      <c r="B16" s="9" t="s">
        <v>838</v>
      </c>
      <c r="C16" s="9" t="s">
        <v>822</v>
      </c>
      <c r="D16" s="216">
        <v>0</v>
      </c>
      <c r="E16" s="216">
        <v>0</v>
      </c>
      <c r="F16" s="216">
        <v>0</v>
      </c>
      <c r="G16" s="216">
        <v>0</v>
      </c>
      <c r="H16" s="216">
        <v>0</v>
      </c>
    </row>
    <row r="17" spans="1:8" ht="14.4">
      <c r="A17" s="305">
        <v>9</v>
      </c>
      <c r="B17" s="9" t="s">
        <v>838</v>
      </c>
      <c r="C17" s="9" t="s">
        <v>823</v>
      </c>
      <c r="D17" s="216">
        <v>0</v>
      </c>
      <c r="E17" s="216">
        <v>0</v>
      </c>
      <c r="F17" s="216">
        <v>0</v>
      </c>
      <c r="G17" s="216">
        <v>0</v>
      </c>
      <c r="H17" s="216">
        <v>0</v>
      </c>
    </row>
    <row r="18" spans="1:8" ht="14.4">
      <c r="A18" s="305">
        <v>10</v>
      </c>
      <c r="B18" s="9" t="s">
        <v>838</v>
      </c>
      <c r="C18" s="9" t="s">
        <v>824</v>
      </c>
      <c r="D18" s="216">
        <v>0</v>
      </c>
      <c r="E18" s="216">
        <v>0</v>
      </c>
      <c r="F18" s="216">
        <v>0</v>
      </c>
      <c r="G18" s="216">
        <v>0</v>
      </c>
      <c r="H18" s="216">
        <v>0</v>
      </c>
    </row>
    <row r="19" spans="1:8" ht="14.4">
      <c r="A19" s="305">
        <v>11</v>
      </c>
      <c r="B19" s="9" t="s">
        <v>838</v>
      </c>
      <c r="C19" s="9" t="s">
        <v>825</v>
      </c>
      <c r="D19" s="216">
        <v>0</v>
      </c>
      <c r="E19" s="216">
        <v>0</v>
      </c>
      <c r="F19" s="216">
        <v>0</v>
      </c>
      <c r="G19" s="216">
        <v>0</v>
      </c>
      <c r="H19" s="216">
        <v>0</v>
      </c>
    </row>
    <row r="20" spans="1:8" ht="14.4">
      <c r="A20" s="29" t="s">
        <v>15</v>
      </c>
      <c r="B20" s="9"/>
      <c r="C20" s="9"/>
      <c r="D20" s="216">
        <v>0</v>
      </c>
      <c r="E20" s="216">
        <v>0</v>
      </c>
      <c r="F20" s="216">
        <v>0</v>
      </c>
      <c r="G20" s="216">
        <v>0</v>
      </c>
      <c r="H20" s="216">
        <v>0</v>
      </c>
    </row>
    <row r="22" spans="1:8">
      <c r="A22" s="219" t="s">
        <v>11</v>
      </c>
    </row>
    <row r="25" spans="1:8">
      <c r="G25" s="673"/>
      <c r="H25" s="673"/>
    </row>
    <row r="26" spans="1:8">
      <c r="F26" s="673" t="s">
        <v>858</v>
      </c>
      <c r="G26" s="673"/>
      <c r="H26" s="673"/>
    </row>
    <row r="27" spans="1:8">
      <c r="F27" s="673" t="s">
        <v>859</v>
      </c>
      <c r="G27" s="673"/>
      <c r="H27" s="673"/>
    </row>
  </sheetData>
  <mergeCells count="12">
    <mergeCell ref="F26:H26"/>
    <mergeCell ref="F27:H27"/>
    <mergeCell ref="G25:H25"/>
    <mergeCell ref="A1:G1"/>
    <mergeCell ref="A2:G2"/>
    <mergeCell ref="A4:G4"/>
    <mergeCell ref="A6:A7"/>
    <mergeCell ref="B6:B7"/>
    <mergeCell ref="C6:C7"/>
    <mergeCell ref="F6:G6"/>
    <mergeCell ref="D6:E6"/>
    <mergeCell ref="H6:H7"/>
  </mergeCells>
  <printOptions horizontalCentered="1"/>
  <pageMargins left="0.70866141732283472" right="0.70866141732283472" top="0.23622047244094491" bottom="0" header="0.31496062992125984" footer="0.31496062992125984"/>
  <pageSetup paperSize="9" scale="98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SheetLayoutView="84" workbookViewId="0">
      <selection activeCell="Q36" sqref="Q36"/>
    </sheetView>
  </sheetViews>
  <sheetFormatPr defaultRowHeight="13.2"/>
  <cols>
    <col min="1" max="1" width="6.44140625" customWidth="1"/>
    <col min="2" max="2" width="15.44140625" customWidth="1"/>
    <col min="3" max="3" width="15.33203125" customWidth="1"/>
    <col min="4" max="5" width="15.44140625" customWidth="1"/>
    <col min="6" max="9" width="15.6640625" customWidth="1"/>
    <col min="10" max="10" width="15.44140625" customWidth="1"/>
    <col min="11" max="11" width="20" customWidth="1"/>
    <col min="12" max="12" width="14.33203125" customWidth="1"/>
  </cols>
  <sheetData>
    <row r="1" spans="1:14" ht="16.2">
      <c r="A1" s="731" t="s">
        <v>0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252" t="s">
        <v>538</v>
      </c>
    </row>
    <row r="2" spans="1:14" ht="22.2">
      <c r="A2" s="732" t="s">
        <v>654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</row>
    <row r="3" spans="1:14" ht="14.4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4" ht="16.2">
      <c r="A4" s="731" t="s">
        <v>537</v>
      </c>
      <c r="B4" s="731"/>
      <c r="C4" s="731"/>
      <c r="D4" s="731"/>
      <c r="E4" s="731"/>
      <c r="F4" s="731"/>
      <c r="G4" s="731"/>
      <c r="H4" s="731"/>
      <c r="I4" s="731"/>
      <c r="J4" s="731"/>
      <c r="K4" s="731"/>
    </row>
    <row r="5" spans="1:14" ht="14.4">
      <c r="A5" s="213" t="s">
        <v>857</v>
      </c>
      <c r="B5" s="213"/>
      <c r="C5" s="213"/>
      <c r="D5" s="213"/>
      <c r="E5" s="213"/>
      <c r="F5" s="213"/>
      <c r="G5" s="213"/>
      <c r="H5" s="213"/>
      <c r="I5" s="213"/>
      <c r="J5" s="213" t="s">
        <v>923</v>
      </c>
      <c r="K5" s="213"/>
    </row>
    <row r="6" spans="1:14" ht="21.75" customHeight="1">
      <c r="A6" s="814" t="s">
        <v>2</v>
      </c>
      <c r="B6" s="814" t="s">
        <v>33</v>
      </c>
      <c r="C6" s="666" t="s">
        <v>480</v>
      </c>
      <c r="D6" s="676"/>
      <c r="E6" s="667"/>
      <c r="F6" s="666" t="s">
        <v>486</v>
      </c>
      <c r="G6" s="676"/>
      <c r="H6" s="676"/>
      <c r="I6" s="667"/>
      <c r="J6" s="654" t="s">
        <v>488</v>
      </c>
      <c r="K6" s="654"/>
      <c r="L6" s="654"/>
    </row>
    <row r="7" spans="1:14" ht="29.25" customHeight="1">
      <c r="A7" s="815"/>
      <c r="B7" s="815"/>
      <c r="C7" s="245" t="s">
        <v>218</v>
      </c>
      <c r="D7" s="245" t="s">
        <v>482</v>
      </c>
      <c r="E7" s="245" t="s">
        <v>487</v>
      </c>
      <c r="F7" s="245" t="s">
        <v>218</v>
      </c>
      <c r="G7" s="245" t="s">
        <v>481</v>
      </c>
      <c r="H7" s="245" t="s">
        <v>483</v>
      </c>
      <c r="I7" s="245" t="s">
        <v>487</v>
      </c>
      <c r="J7" s="5" t="s">
        <v>484</v>
      </c>
      <c r="K7" s="5" t="s">
        <v>485</v>
      </c>
      <c r="L7" s="245" t="s">
        <v>487</v>
      </c>
    </row>
    <row r="8" spans="1:14" ht="14.4">
      <c r="A8" s="216" t="s">
        <v>269</v>
      </c>
      <c r="B8" s="216" t="s">
        <v>270</v>
      </c>
      <c r="C8" s="216" t="s">
        <v>271</v>
      </c>
      <c r="D8" s="216" t="s">
        <v>272</v>
      </c>
      <c r="E8" s="216" t="s">
        <v>273</v>
      </c>
      <c r="F8" s="216" t="s">
        <v>274</v>
      </c>
      <c r="G8" s="216" t="s">
        <v>275</v>
      </c>
      <c r="H8" s="216" t="s">
        <v>276</v>
      </c>
      <c r="I8" s="216" t="s">
        <v>297</v>
      </c>
      <c r="J8" s="216" t="s">
        <v>298</v>
      </c>
      <c r="K8" s="216" t="s">
        <v>299</v>
      </c>
      <c r="L8" s="216" t="s">
        <v>327</v>
      </c>
    </row>
    <row r="9" spans="1:14">
      <c r="A9" s="9">
        <v>1</v>
      </c>
      <c r="B9" s="9" t="s">
        <v>815</v>
      </c>
      <c r="C9" s="853" t="s">
        <v>826</v>
      </c>
      <c r="D9" s="854"/>
      <c r="E9" s="854"/>
      <c r="F9" s="854"/>
      <c r="G9" s="854"/>
      <c r="H9" s="854"/>
      <c r="I9" s="854"/>
      <c r="J9" s="854"/>
      <c r="K9" s="854"/>
      <c r="L9" s="855"/>
      <c r="N9" t="s">
        <v>10</v>
      </c>
    </row>
    <row r="10" spans="1:14">
      <c r="A10" s="9">
        <v>2</v>
      </c>
      <c r="B10" s="9" t="s">
        <v>816</v>
      </c>
      <c r="C10" s="856"/>
      <c r="D10" s="857"/>
      <c r="E10" s="857"/>
      <c r="F10" s="857"/>
      <c r="G10" s="857"/>
      <c r="H10" s="857"/>
      <c r="I10" s="857"/>
      <c r="J10" s="857"/>
      <c r="K10" s="857"/>
      <c r="L10" s="858"/>
    </row>
    <row r="11" spans="1:14">
      <c r="A11" s="9">
        <v>3</v>
      </c>
      <c r="B11" s="9" t="s">
        <v>817</v>
      </c>
      <c r="C11" s="856"/>
      <c r="D11" s="857"/>
      <c r="E11" s="857"/>
      <c r="F11" s="857"/>
      <c r="G11" s="857"/>
      <c r="H11" s="857"/>
      <c r="I11" s="857"/>
      <c r="J11" s="857"/>
      <c r="K11" s="857"/>
      <c r="L11" s="858"/>
    </row>
    <row r="12" spans="1:14">
      <c r="A12" s="9">
        <v>4</v>
      </c>
      <c r="B12" s="9" t="s">
        <v>818</v>
      </c>
      <c r="C12" s="856"/>
      <c r="D12" s="857"/>
      <c r="E12" s="857"/>
      <c r="F12" s="857"/>
      <c r="G12" s="857"/>
      <c r="H12" s="857"/>
      <c r="I12" s="857"/>
      <c r="J12" s="857"/>
      <c r="K12" s="857"/>
      <c r="L12" s="858"/>
    </row>
    <row r="13" spans="1:14">
      <c r="A13" s="9">
        <v>5</v>
      </c>
      <c r="B13" s="9" t="s">
        <v>819</v>
      </c>
      <c r="C13" s="856"/>
      <c r="D13" s="857"/>
      <c r="E13" s="857"/>
      <c r="F13" s="857"/>
      <c r="G13" s="857"/>
      <c r="H13" s="857"/>
      <c r="I13" s="857"/>
      <c r="J13" s="857"/>
      <c r="K13" s="857"/>
      <c r="L13" s="858"/>
    </row>
    <row r="14" spans="1:14">
      <c r="A14" s="9">
        <v>6</v>
      </c>
      <c r="B14" s="9" t="s">
        <v>820</v>
      </c>
      <c r="C14" s="856"/>
      <c r="D14" s="857"/>
      <c r="E14" s="857"/>
      <c r="F14" s="857"/>
      <c r="G14" s="857"/>
      <c r="H14" s="857"/>
      <c r="I14" s="857"/>
      <c r="J14" s="857"/>
      <c r="K14" s="857"/>
      <c r="L14" s="858"/>
    </row>
    <row r="15" spans="1:14">
      <c r="A15" s="9">
        <v>7</v>
      </c>
      <c r="B15" s="9" t="s">
        <v>821</v>
      </c>
      <c r="C15" s="856"/>
      <c r="D15" s="857"/>
      <c r="E15" s="857"/>
      <c r="F15" s="857"/>
      <c r="G15" s="857"/>
      <c r="H15" s="857"/>
      <c r="I15" s="857"/>
      <c r="J15" s="857"/>
      <c r="K15" s="857"/>
      <c r="L15" s="858"/>
    </row>
    <row r="16" spans="1:14">
      <c r="A16" s="9">
        <v>8</v>
      </c>
      <c r="B16" s="9" t="s">
        <v>822</v>
      </c>
      <c r="C16" s="856"/>
      <c r="D16" s="857"/>
      <c r="E16" s="857"/>
      <c r="F16" s="857"/>
      <c r="G16" s="857"/>
      <c r="H16" s="857"/>
      <c r="I16" s="857"/>
      <c r="J16" s="857"/>
      <c r="K16" s="857"/>
      <c r="L16" s="858"/>
    </row>
    <row r="17" spans="1:12">
      <c r="A17" s="9">
        <v>9</v>
      </c>
      <c r="B17" s="9" t="s">
        <v>823</v>
      </c>
      <c r="C17" s="856"/>
      <c r="D17" s="857"/>
      <c r="E17" s="857"/>
      <c r="F17" s="857"/>
      <c r="G17" s="857"/>
      <c r="H17" s="857"/>
      <c r="I17" s="857"/>
      <c r="J17" s="857"/>
      <c r="K17" s="857"/>
      <c r="L17" s="858"/>
    </row>
    <row r="18" spans="1:12">
      <c r="A18" s="9">
        <v>10</v>
      </c>
      <c r="B18" s="9" t="s">
        <v>824</v>
      </c>
      <c r="C18" s="856"/>
      <c r="D18" s="857"/>
      <c r="E18" s="857"/>
      <c r="F18" s="857"/>
      <c r="G18" s="857"/>
      <c r="H18" s="857"/>
      <c r="I18" s="857"/>
      <c r="J18" s="857"/>
      <c r="K18" s="857"/>
      <c r="L18" s="858"/>
    </row>
    <row r="19" spans="1:12">
      <c r="A19" s="9">
        <v>11</v>
      </c>
      <c r="B19" s="9" t="s">
        <v>825</v>
      </c>
      <c r="C19" s="856"/>
      <c r="D19" s="857"/>
      <c r="E19" s="857"/>
      <c r="F19" s="857"/>
      <c r="G19" s="857"/>
      <c r="H19" s="857"/>
      <c r="I19" s="857"/>
      <c r="J19" s="857"/>
      <c r="K19" s="857"/>
      <c r="L19" s="858"/>
    </row>
    <row r="20" spans="1:12">
      <c r="A20" s="19" t="s">
        <v>15</v>
      </c>
      <c r="B20" s="9"/>
      <c r="C20" s="859"/>
      <c r="D20" s="860"/>
      <c r="E20" s="860"/>
      <c r="F20" s="860"/>
      <c r="G20" s="860"/>
      <c r="H20" s="860"/>
      <c r="I20" s="860"/>
      <c r="J20" s="860"/>
      <c r="K20" s="860"/>
      <c r="L20" s="861"/>
    </row>
    <row r="21" spans="1:12">
      <c r="B21" s="13"/>
    </row>
    <row r="22" spans="1:12">
      <c r="B22" s="13"/>
    </row>
    <row r="23" spans="1:12">
      <c r="A23" s="219" t="s">
        <v>11</v>
      </c>
      <c r="B23" s="13"/>
    </row>
    <row r="25" spans="1:12">
      <c r="K25" s="35"/>
      <c r="L25" s="35"/>
    </row>
    <row r="26" spans="1:12">
      <c r="J26" s="673" t="s">
        <v>858</v>
      </c>
      <c r="K26" s="673"/>
      <c r="L26" s="673"/>
    </row>
    <row r="27" spans="1:12">
      <c r="J27" s="673" t="s">
        <v>859</v>
      </c>
      <c r="K27" s="673"/>
      <c r="L27" s="673"/>
    </row>
  </sheetData>
  <mergeCells count="11">
    <mergeCell ref="J27:L27"/>
    <mergeCell ref="A1:K1"/>
    <mergeCell ref="C6:E6"/>
    <mergeCell ref="F6:I6"/>
    <mergeCell ref="J6:L6"/>
    <mergeCell ref="A6:A7"/>
    <mergeCell ref="B6:B7"/>
    <mergeCell ref="A2:K2"/>
    <mergeCell ref="A4:K4"/>
    <mergeCell ref="J26:L26"/>
    <mergeCell ref="C9:L20"/>
  </mergeCells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SheetLayoutView="80" workbookViewId="0">
      <selection activeCell="Q36" sqref="Q36"/>
    </sheetView>
  </sheetViews>
  <sheetFormatPr defaultRowHeight="13.2"/>
  <cols>
    <col min="1" max="1" width="7.6640625" customWidth="1"/>
    <col min="2" max="2" width="14" customWidth="1"/>
    <col min="3" max="4" width="12.6640625" customWidth="1"/>
    <col min="5" max="5" width="12.88671875" customWidth="1"/>
    <col min="6" max="6" width="13.33203125" customWidth="1"/>
    <col min="7" max="7" width="13.6640625" customWidth="1"/>
    <col min="8" max="8" width="12.44140625" customWidth="1"/>
    <col min="9" max="9" width="15.5546875" customWidth="1"/>
    <col min="10" max="10" width="12.44140625" customWidth="1"/>
    <col min="11" max="11" width="14.33203125" customWidth="1"/>
  </cols>
  <sheetData>
    <row r="1" spans="1:11" ht="16.2">
      <c r="A1" s="731" t="s">
        <v>0</v>
      </c>
      <c r="B1" s="731"/>
      <c r="C1" s="731"/>
      <c r="D1" s="731"/>
      <c r="E1" s="731"/>
      <c r="F1" s="731"/>
      <c r="G1" s="731"/>
      <c r="H1" s="731"/>
      <c r="I1" s="315"/>
      <c r="J1" s="315"/>
      <c r="K1" s="252" t="s">
        <v>540</v>
      </c>
    </row>
    <row r="2" spans="1:11" ht="22.2">
      <c r="A2" s="732" t="s">
        <v>654</v>
      </c>
      <c r="B2" s="732"/>
      <c r="C2" s="732"/>
      <c r="D2" s="732"/>
      <c r="E2" s="732"/>
      <c r="F2" s="732"/>
      <c r="G2" s="732"/>
      <c r="H2" s="732"/>
      <c r="I2" s="316"/>
      <c r="J2" s="316"/>
    </row>
    <row r="3" spans="1:11" ht="14.4">
      <c r="A3" s="212"/>
      <c r="B3" s="212"/>
      <c r="C3" s="212"/>
      <c r="D3" s="212"/>
      <c r="E3" s="212"/>
      <c r="F3" s="212"/>
      <c r="G3" s="212"/>
      <c r="H3" s="212"/>
      <c r="I3" s="212"/>
      <c r="J3" s="212"/>
    </row>
    <row r="4" spans="1:11" ht="16.2">
      <c r="A4" s="731" t="s">
        <v>539</v>
      </c>
      <c r="B4" s="731"/>
      <c r="C4" s="731"/>
      <c r="D4" s="731"/>
      <c r="E4" s="731"/>
      <c r="F4" s="731"/>
      <c r="G4" s="731"/>
      <c r="H4" s="731"/>
      <c r="I4" s="315"/>
      <c r="J4" s="315"/>
    </row>
    <row r="5" spans="1:11" ht="14.4">
      <c r="A5" s="213" t="s">
        <v>906</v>
      </c>
      <c r="B5" s="213"/>
      <c r="C5" s="213"/>
      <c r="D5" s="213"/>
      <c r="E5" s="213"/>
      <c r="F5" s="213"/>
      <c r="H5" s="213"/>
      <c r="I5" s="213" t="s">
        <v>853</v>
      </c>
      <c r="J5" s="213"/>
    </row>
    <row r="6" spans="1:11" ht="21.75" customHeight="1">
      <c r="A6" s="814" t="s">
        <v>2</v>
      </c>
      <c r="B6" s="814" t="s">
        <v>33</v>
      </c>
      <c r="C6" s="666" t="s">
        <v>498</v>
      </c>
      <c r="D6" s="676"/>
      <c r="E6" s="667"/>
      <c r="F6" s="666" t="s">
        <v>501</v>
      </c>
      <c r="G6" s="676"/>
      <c r="H6" s="667"/>
      <c r="I6" s="741" t="s">
        <v>718</v>
      </c>
      <c r="J6" s="741" t="s">
        <v>717</v>
      </c>
      <c r="K6" s="741" t="s">
        <v>74</v>
      </c>
    </row>
    <row r="7" spans="1:11" ht="26.25" customHeight="1">
      <c r="A7" s="815"/>
      <c r="B7" s="815"/>
      <c r="C7" s="5" t="s">
        <v>497</v>
      </c>
      <c r="D7" s="5" t="s">
        <v>499</v>
      </c>
      <c r="E7" s="5" t="s">
        <v>500</v>
      </c>
      <c r="F7" s="5" t="s">
        <v>497</v>
      </c>
      <c r="G7" s="5" t="s">
        <v>499</v>
      </c>
      <c r="H7" s="5" t="s">
        <v>500</v>
      </c>
      <c r="I7" s="742"/>
      <c r="J7" s="742"/>
      <c r="K7" s="742"/>
    </row>
    <row r="8" spans="1:11" ht="14.4">
      <c r="A8" s="306">
        <v>1</v>
      </c>
      <c r="B8" s="306">
        <v>2</v>
      </c>
      <c r="C8" s="306">
        <v>3</v>
      </c>
      <c r="D8" s="306">
        <v>4</v>
      </c>
      <c r="E8" s="306">
        <v>5</v>
      </c>
      <c r="F8" s="306">
        <v>6</v>
      </c>
      <c r="G8" s="306">
        <v>7</v>
      </c>
      <c r="H8" s="306">
        <v>8</v>
      </c>
      <c r="I8" s="306">
        <v>9</v>
      </c>
      <c r="J8" s="306">
        <v>10</v>
      </c>
      <c r="K8" s="306">
        <v>11</v>
      </c>
    </row>
    <row r="9" spans="1:11">
      <c r="A9" s="9">
        <v>1</v>
      </c>
      <c r="B9" s="9" t="s">
        <v>815</v>
      </c>
      <c r="C9" s="862" t="s">
        <v>826</v>
      </c>
      <c r="D9" s="863"/>
      <c r="E9" s="863"/>
      <c r="F9" s="863"/>
      <c r="G9" s="863"/>
      <c r="H9" s="863"/>
      <c r="I9" s="863"/>
      <c r="J9" s="863"/>
      <c r="K9" s="864"/>
    </row>
    <row r="10" spans="1:11">
      <c r="A10" s="9">
        <v>2</v>
      </c>
      <c r="B10" s="9" t="s">
        <v>816</v>
      </c>
      <c r="C10" s="865"/>
      <c r="D10" s="866"/>
      <c r="E10" s="866"/>
      <c r="F10" s="866"/>
      <c r="G10" s="866"/>
      <c r="H10" s="866"/>
      <c r="I10" s="866"/>
      <c r="J10" s="866"/>
      <c r="K10" s="867"/>
    </row>
    <row r="11" spans="1:11">
      <c r="A11" s="9">
        <v>3</v>
      </c>
      <c r="B11" s="9" t="s">
        <v>817</v>
      </c>
      <c r="C11" s="865"/>
      <c r="D11" s="866"/>
      <c r="E11" s="866"/>
      <c r="F11" s="866"/>
      <c r="G11" s="866"/>
      <c r="H11" s="866"/>
      <c r="I11" s="866"/>
      <c r="J11" s="866"/>
      <c r="K11" s="867"/>
    </row>
    <row r="12" spans="1:11">
      <c r="A12" s="9">
        <v>4</v>
      </c>
      <c r="B12" s="9" t="s">
        <v>818</v>
      </c>
      <c r="C12" s="865"/>
      <c r="D12" s="866"/>
      <c r="E12" s="866"/>
      <c r="F12" s="866"/>
      <c r="G12" s="866"/>
      <c r="H12" s="866"/>
      <c r="I12" s="866"/>
      <c r="J12" s="866"/>
      <c r="K12" s="867"/>
    </row>
    <row r="13" spans="1:11">
      <c r="A13" s="9">
        <v>5</v>
      </c>
      <c r="B13" s="9" t="s">
        <v>819</v>
      </c>
      <c r="C13" s="865"/>
      <c r="D13" s="866"/>
      <c r="E13" s="866"/>
      <c r="F13" s="866"/>
      <c r="G13" s="866"/>
      <c r="H13" s="866"/>
      <c r="I13" s="866"/>
      <c r="J13" s="866"/>
      <c r="K13" s="867"/>
    </row>
    <row r="14" spans="1:11">
      <c r="A14" s="9">
        <v>6</v>
      </c>
      <c r="B14" s="9" t="s">
        <v>820</v>
      </c>
      <c r="C14" s="865"/>
      <c r="D14" s="866"/>
      <c r="E14" s="866"/>
      <c r="F14" s="866"/>
      <c r="G14" s="866"/>
      <c r="H14" s="866"/>
      <c r="I14" s="866"/>
      <c r="J14" s="866"/>
      <c r="K14" s="867"/>
    </row>
    <row r="15" spans="1:11">
      <c r="A15" s="9">
        <v>7</v>
      </c>
      <c r="B15" s="9" t="s">
        <v>821</v>
      </c>
      <c r="C15" s="865"/>
      <c r="D15" s="866"/>
      <c r="E15" s="866"/>
      <c r="F15" s="866"/>
      <c r="G15" s="866"/>
      <c r="H15" s="866"/>
      <c r="I15" s="866"/>
      <c r="J15" s="866"/>
      <c r="K15" s="867"/>
    </row>
    <row r="16" spans="1:11">
      <c r="A16" s="9">
        <v>8</v>
      </c>
      <c r="B16" s="9" t="s">
        <v>822</v>
      </c>
      <c r="C16" s="865"/>
      <c r="D16" s="866"/>
      <c r="E16" s="866"/>
      <c r="F16" s="866"/>
      <c r="G16" s="866"/>
      <c r="H16" s="866"/>
      <c r="I16" s="866"/>
      <c r="J16" s="866"/>
      <c r="K16" s="867"/>
    </row>
    <row r="17" spans="1:13">
      <c r="A17" s="9">
        <v>9</v>
      </c>
      <c r="B17" s="9" t="s">
        <v>823</v>
      </c>
      <c r="C17" s="865"/>
      <c r="D17" s="866"/>
      <c r="E17" s="866"/>
      <c r="F17" s="866"/>
      <c r="G17" s="866"/>
      <c r="H17" s="866"/>
      <c r="I17" s="866"/>
      <c r="J17" s="866"/>
      <c r="K17" s="867"/>
      <c r="M17" t="s">
        <v>10</v>
      </c>
    </row>
    <row r="18" spans="1:13">
      <c r="A18" s="9">
        <v>10</v>
      </c>
      <c r="B18" s="9" t="s">
        <v>824</v>
      </c>
      <c r="C18" s="865"/>
      <c r="D18" s="866"/>
      <c r="E18" s="866"/>
      <c r="F18" s="866"/>
      <c r="G18" s="866"/>
      <c r="H18" s="866"/>
      <c r="I18" s="866"/>
      <c r="J18" s="866"/>
      <c r="K18" s="867"/>
    </row>
    <row r="19" spans="1:13">
      <c r="A19" s="9">
        <v>11</v>
      </c>
      <c r="B19" s="9" t="s">
        <v>825</v>
      </c>
      <c r="C19" s="865"/>
      <c r="D19" s="866"/>
      <c r="E19" s="866"/>
      <c r="F19" s="866"/>
      <c r="G19" s="866"/>
      <c r="H19" s="866"/>
      <c r="I19" s="866"/>
      <c r="J19" s="866"/>
      <c r="K19" s="867"/>
    </row>
    <row r="20" spans="1:13">
      <c r="A20" s="29" t="s">
        <v>15</v>
      </c>
      <c r="B20" s="9"/>
      <c r="C20" s="868"/>
      <c r="D20" s="869"/>
      <c r="E20" s="869"/>
      <c r="F20" s="869"/>
      <c r="G20" s="869"/>
      <c r="H20" s="869"/>
      <c r="I20" s="869"/>
      <c r="J20" s="869"/>
      <c r="K20" s="870"/>
    </row>
    <row r="22" spans="1:13">
      <c r="A22" s="219" t="s">
        <v>11</v>
      </c>
    </row>
    <row r="26" spans="1:13">
      <c r="K26" s="673"/>
      <c r="L26" s="673"/>
    </row>
    <row r="27" spans="1:13">
      <c r="H27" s="673" t="s">
        <v>858</v>
      </c>
      <c r="I27" s="673"/>
      <c r="J27" s="673"/>
      <c r="K27" s="673"/>
      <c r="L27" s="15"/>
    </row>
    <row r="28" spans="1:13">
      <c r="H28" s="673" t="s">
        <v>859</v>
      </c>
      <c r="I28" s="673"/>
      <c r="J28" s="673"/>
      <c r="K28" s="673"/>
      <c r="L28" s="35"/>
    </row>
  </sheetData>
  <mergeCells count="14">
    <mergeCell ref="H27:K27"/>
    <mergeCell ref="H28:K28"/>
    <mergeCell ref="K26:L26"/>
    <mergeCell ref="A1:H1"/>
    <mergeCell ref="A2:H2"/>
    <mergeCell ref="A4:H4"/>
    <mergeCell ref="K6:K7"/>
    <mergeCell ref="I6:I7"/>
    <mergeCell ref="J6:J7"/>
    <mergeCell ref="A6:A7"/>
    <mergeCell ref="B6:B7"/>
    <mergeCell ref="C6:E6"/>
    <mergeCell ref="F6:H6"/>
    <mergeCell ref="C9:K20"/>
  </mergeCells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="85" zoomScaleNormal="85" zoomScaleSheetLayoutView="73" workbookViewId="0">
      <selection activeCell="Q36" sqref="Q36"/>
    </sheetView>
  </sheetViews>
  <sheetFormatPr defaultRowHeight="13.2"/>
  <cols>
    <col min="1" max="1" width="7.44140625" customWidth="1"/>
    <col min="2" max="2" width="14" customWidth="1"/>
    <col min="3" max="4" width="12.6640625" customWidth="1"/>
    <col min="5" max="5" width="14.44140625" customWidth="1"/>
    <col min="6" max="6" width="17" customWidth="1"/>
    <col min="7" max="7" width="14.109375" customWidth="1"/>
    <col min="8" max="8" width="17" customWidth="1"/>
    <col min="9" max="9" width="13" customWidth="1"/>
    <col min="10" max="10" width="17" customWidth="1"/>
    <col min="11" max="11" width="11.33203125" customWidth="1"/>
    <col min="12" max="12" width="19.33203125" customWidth="1"/>
  </cols>
  <sheetData>
    <row r="1" spans="1:22" ht="15.6">
      <c r="A1" s="89"/>
      <c r="B1" s="89"/>
      <c r="C1" s="89"/>
      <c r="D1" s="89"/>
      <c r="E1" s="89"/>
      <c r="F1" s="89"/>
      <c r="G1" s="89"/>
      <c r="H1" s="89"/>
      <c r="K1" s="738" t="s">
        <v>82</v>
      </c>
      <c r="L1" s="738"/>
    </row>
    <row r="2" spans="1:22" ht="15.6">
      <c r="A2" s="873" t="s">
        <v>0</v>
      </c>
      <c r="B2" s="873"/>
      <c r="C2" s="873"/>
      <c r="D2" s="873"/>
      <c r="E2" s="873"/>
      <c r="F2" s="873"/>
      <c r="G2" s="873"/>
      <c r="H2" s="873"/>
      <c r="I2" s="89"/>
      <c r="J2" s="89"/>
      <c r="K2" s="89"/>
      <c r="L2" s="89"/>
    </row>
    <row r="3" spans="1:22" ht="21">
      <c r="A3" s="725" t="s">
        <v>654</v>
      </c>
      <c r="B3" s="725"/>
      <c r="C3" s="725"/>
      <c r="D3" s="725"/>
      <c r="E3" s="725"/>
      <c r="F3" s="725"/>
      <c r="G3" s="725"/>
      <c r="H3" s="725"/>
      <c r="I3" s="89"/>
      <c r="J3" s="89"/>
      <c r="K3" s="89"/>
      <c r="L3" s="89"/>
    </row>
    <row r="4" spans="1:2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22" ht="15.6">
      <c r="A5" s="726" t="s">
        <v>694</v>
      </c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</row>
    <row r="6" spans="1:2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22">
      <c r="A7" s="672" t="s">
        <v>857</v>
      </c>
      <c r="B7" s="672"/>
      <c r="C7" s="89"/>
      <c r="D7" s="89"/>
      <c r="E7" s="89"/>
      <c r="F7" s="89"/>
      <c r="G7" s="89"/>
      <c r="H7" s="308"/>
      <c r="I7" s="89"/>
      <c r="J7" s="89"/>
      <c r="K7" s="89"/>
      <c r="L7" s="89"/>
    </row>
    <row r="8" spans="1:22" ht="17.399999999999999">
      <c r="A8" s="92"/>
      <c r="B8" s="92"/>
      <c r="C8" s="89"/>
      <c r="D8" s="89"/>
      <c r="E8" s="89"/>
      <c r="F8" s="89"/>
      <c r="G8" s="89"/>
      <c r="H8" s="89"/>
      <c r="I8" s="118"/>
      <c r="J8" s="141"/>
      <c r="K8" s="118" t="s">
        <v>923</v>
      </c>
      <c r="L8" s="89"/>
    </row>
    <row r="9" spans="1:22" ht="27.75" customHeight="1">
      <c r="A9" s="875" t="s">
        <v>220</v>
      </c>
      <c r="B9" s="875" t="s">
        <v>219</v>
      </c>
      <c r="C9" s="654" t="s">
        <v>506</v>
      </c>
      <c r="D9" s="654" t="s">
        <v>507</v>
      </c>
      <c r="E9" s="871" t="s">
        <v>508</v>
      </c>
      <c r="F9" s="871"/>
      <c r="G9" s="871" t="s">
        <v>462</v>
      </c>
      <c r="H9" s="871"/>
      <c r="I9" s="871" t="s">
        <v>230</v>
      </c>
      <c r="J9" s="871"/>
      <c r="K9" s="872" t="s">
        <v>232</v>
      </c>
      <c r="L9" s="872"/>
    </row>
    <row r="10" spans="1:22" ht="26.4">
      <c r="A10" s="876"/>
      <c r="B10" s="876"/>
      <c r="C10" s="654"/>
      <c r="D10" s="654"/>
      <c r="E10" s="5" t="s">
        <v>218</v>
      </c>
      <c r="F10" s="5" t="s">
        <v>199</v>
      </c>
      <c r="G10" s="5" t="s">
        <v>218</v>
      </c>
      <c r="H10" s="5" t="s">
        <v>199</v>
      </c>
      <c r="I10" s="5" t="s">
        <v>218</v>
      </c>
      <c r="J10" s="5" t="s">
        <v>199</v>
      </c>
      <c r="K10" s="5" t="s">
        <v>218</v>
      </c>
      <c r="L10" s="5" t="s">
        <v>199</v>
      </c>
    </row>
    <row r="11" spans="1:22" s="15" customFormat="1">
      <c r="A11" s="94">
        <v>1</v>
      </c>
      <c r="B11" s="94">
        <v>2</v>
      </c>
      <c r="C11" s="94">
        <v>3</v>
      </c>
      <c r="D11" s="94">
        <v>4</v>
      </c>
      <c r="E11" s="94">
        <v>5</v>
      </c>
      <c r="F11" s="94">
        <v>6</v>
      </c>
      <c r="G11" s="94">
        <v>7</v>
      </c>
      <c r="H11" s="94">
        <v>8</v>
      </c>
      <c r="I11" s="94">
        <v>9</v>
      </c>
      <c r="J11" s="94">
        <v>10</v>
      </c>
      <c r="K11" s="94">
        <v>11</v>
      </c>
      <c r="L11" s="94">
        <v>12</v>
      </c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4.4">
      <c r="A12" s="9">
        <v>1</v>
      </c>
      <c r="B12" s="9" t="s">
        <v>815</v>
      </c>
      <c r="C12" s="396">
        <v>291</v>
      </c>
      <c r="D12" s="410">
        <v>27527</v>
      </c>
      <c r="E12" s="396">
        <v>291</v>
      </c>
      <c r="F12" s="410">
        <v>27527</v>
      </c>
      <c r="G12" s="396">
        <v>291</v>
      </c>
      <c r="H12" s="507">
        <v>6554.0999999999995</v>
      </c>
      <c r="I12" s="396">
        <v>291</v>
      </c>
      <c r="J12" s="507">
        <v>10049.620000000001</v>
      </c>
      <c r="K12" s="98">
        <v>0</v>
      </c>
      <c r="L12" s="98">
        <v>0</v>
      </c>
      <c r="N12" s="606"/>
      <c r="O12" s="606"/>
      <c r="P12" s="21"/>
      <c r="Q12" s="120"/>
      <c r="R12" s="606"/>
      <c r="S12" s="607"/>
      <c r="T12" s="13"/>
      <c r="U12" s="608"/>
      <c r="V12" s="608"/>
    </row>
    <row r="13" spans="1:22" ht="14.4">
      <c r="A13" s="9">
        <v>2</v>
      </c>
      <c r="B13" s="9" t="s">
        <v>816</v>
      </c>
      <c r="C13" s="396">
        <v>118</v>
      </c>
      <c r="D13" s="410">
        <v>3551</v>
      </c>
      <c r="E13" s="396">
        <v>118</v>
      </c>
      <c r="F13" s="410">
        <v>3551</v>
      </c>
      <c r="G13" s="396">
        <v>118</v>
      </c>
      <c r="H13" s="507">
        <v>845.55</v>
      </c>
      <c r="I13" s="396">
        <v>118</v>
      </c>
      <c r="J13" s="507">
        <v>1296.51</v>
      </c>
      <c r="K13" s="98">
        <v>0</v>
      </c>
      <c r="L13" s="98">
        <v>0</v>
      </c>
      <c r="N13" s="606"/>
      <c r="O13" s="606"/>
      <c r="P13" s="21"/>
      <c r="Q13" s="120"/>
      <c r="R13" s="606"/>
      <c r="S13" s="607"/>
      <c r="T13" s="13"/>
      <c r="U13" s="608"/>
      <c r="V13" s="608"/>
    </row>
    <row r="14" spans="1:22" ht="14.4">
      <c r="A14" s="9">
        <v>3</v>
      </c>
      <c r="B14" s="9" t="s">
        <v>817</v>
      </c>
      <c r="C14" s="396">
        <v>183</v>
      </c>
      <c r="D14" s="410">
        <v>7495</v>
      </c>
      <c r="E14" s="396">
        <v>183</v>
      </c>
      <c r="F14" s="410">
        <v>7495</v>
      </c>
      <c r="G14" s="396">
        <v>183</v>
      </c>
      <c r="H14" s="507">
        <v>1784.55</v>
      </c>
      <c r="I14" s="396">
        <v>183</v>
      </c>
      <c r="J14" s="507">
        <v>2736.31</v>
      </c>
      <c r="K14" s="98">
        <v>0</v>
      </c>
      <c r="L14" s="98">
        <v>0</v>
      </c>
      <c r="N14" s="606"/>
      <c r="O14" s="606"/>
      <c r="P14" s="21"/>
      <c r="Q14" s="120"/>
      <c r="R14" s="606"/>
      <c r="S14" s="607"/>
      <c r="T14" s="13"/>
      <c r="U14" s="608"/>
      <c r="V14" s="608"/>
    </row>
    <row r="15" spans="1:22" ht="14.4">
      <c r="A15" s="9">
        <v>4</v>
      </c>
      <c r="B15" s="9" t="s">
        <v>818</v>
      </c>
      <c r="C15" s="396">
        <v>89</v>
      </c>
      <c r="D15" s="410">
        <v>2254</v>
      </c>
      <c r="E15" s="396">
        <v>89</v>
      </c>
      <c r="F15" s="410">
        <v>2254</v>
      </c>
      <c r="G15" s="396">
        <v>89</v>
      </c>
      <c r="H15" s="507">
        <v>536.54999999999995</v>
      </c>
      <c r="I15" s="396">
        <v>89</v>
      </c>
      <c r="J15" s="507">
        <v>822.71</v>
      </c>
      <c r="K15" s="98">
        <v>0</v>
      </c>
      <c r="L15" s="98">
        <v>0</v>
      </c>
      <c r="N15" s="606"/>
      <c r="O15" s="606"/>
      <c r="P15" s="21"/>
      <c r="Q15" s="120"/>
      <c r="R15" s="606"/>
      <c r="S15" s="607"/>
      <c r="T15" s="13"/>
      <c r="U15" s="608"/>
      <c r="V15" s="608"/>
    </row>
    <row r="16" spans="1:22" ht="14.4">
      <c r="A16" s="9">
        <v>5</v>
      </c>
      <c r="B16" s="9" t="s">
        <v>819</v>
      </c>
      <c r="C16" s="396">
        <v>224</v>
      </c>
      <c r="D16" s="410">
        <v>7370</v>
      </c>
      <c r="E16" s="396">
        <v>224</v>
      </c>
      <c r="F16" s="410">
        <v>7370</v>
      </c>
      <c r="G16" s="396">
        <v>224</v>
      </c>
      <c r="H16" s="507">
        <v>1754.7</v>
      </c>
      <c r="I16" s="396">
        <v>224</v>
      </c>
      <c r="J16" s="507">
        <v>2690.54</v>
      </c>
      <c r="K16" s="98">
        <v>0</v>
      </c>
      <c r="L16" s="98">
        <v>0</v>
      </c>
      <c r="N16" s="606"/>
      <c r="O16" s="606"/>
      <c r="P16" s="21"/>
      <c r="Q16" s="120"/>
      <c r="R16" s="606"/>
      <c r="S16" s="607"/>
      <c r="T16" s="13"/>
      <c r="U16" s="608"/>
      <c r="V16" s="608"/>
    </row>
    <row r="17" spans="1:22" ht="14.4">
      <c r="A17" s="9">
        <v>6</v>
      </c>
      <c r="B17" s="9" t="s">
        <v>820</v>
      </c>
      <c r="C17" s="396">
        <v>228</v>
      </c>
      <c r="D17" s="410">
        <v>16530</v>
      </c>
      <c r="E17" s="396">
        <v>228</v>
      </c>
      <c r="F17" s="410">
        <v>16530</v>
      </c>
      <c r="G17" s="396">
        <v>228</v>
      </c>
      <c r="H17" s="507">
        <v>3935.7</v>
      </c>
      <c r="I17" s="396">
        <v>228</v>
      </c>
      <c r="J17" s="507">
        <v>6034.7400000000007</v>
      </c>
      <c r="K17" s="98">
        <v>0</v>
      </c>
      <c r="L17" s="98">
        <v>0</v>
      </c>
      <c r="N17" s="606"/>
      <c r="O17" s="606"/>
      <c r="P17" s="21"/>
      <c r="Q17" s="120"/>
      <c r="R17" s="606"/>
      <c r="S17" s="607"/>
      <c r="T17" s="13"/>
      <c r="U17" s="608"/>
      <c r="V17" s="608"/>
    </row>
    <row r="18" spans="1:22" ht="14.4">
      <c r="A18" s="9">
        <v>7</v>
      </c>
      <c r="B18" s="9" t="s">
        <v>821</v>
      </c>
      <c r="C18" s="396">
        <v>132</v>
      </c>
      <c r="D18" s="410">
        <v>7023</v>
      </c>
      <c r="E18" s="396">
        <v>132</v>
      </c>
      <c r="F18" s="410">
        <v>7023</v>
      </c>
      <c r="G18" s="396">
        <v>132</v>
      </c>
      <c r="H18" s="507">
        <v>1672.2</v>
      </c>
      <c r="I18" s="396">
        <v>132</v>
      </c>
      <c r="J18" s="507">
        <v>2564.04</v>
      </c>
      <c r="K18" s="98">
        <v>0</v>
      </c>
      <c r="L18" s="98">
        <v>0</v>
      </c>
      <c r="N18" s="606"/>
      <c r="O18" s="606"/>
      <c r="P18" s="21"/>
      <c r="Q18" s="120"/>
      <c r="R18" s="606"/>
      <c r="S18" s="607"/>
      <c r="T18" s="13"/>
      <c r="U18" s="608"/>
      <c r="V18" s="608"/>
    </row>
    <row r="19" spans="1:22" ht="14.4">
      <c r="A19" s="9">
        <v>8</v>
      </c>
      <c r="B19" s="9" t="s">
        <v>822</v>
      </c>
      <c r="C19" s="396">
        <v>187</v>
      </c>
      <c r="D19" s="410">
        <v>8261</v>
      </c>
      <c r="E19" s="396">
        <v>187</v>
      </c>
      <c r="F19" s="410">
        <v>8261</v>
      </c>
      <c r="G19" s="396">
        <v>187</v>
      </c>
      <c r="H19" s="507">
        <v>1966.8</v>
      </c>
      <c r="I19" s="396">
        <v>187</v>
      </c>
      <c r="J19" s="507">
        <v>3015.76</v>
      </c>
      <c r="K19" s="98">
        <v>0</v>
      </c>
      <c r="L19" s="98">
        <v>0</v>
      </c>
      <c r="N19" s="606"/>
      <c r="O19" s="606"/>
      <c r="P19" s="21"/>
      <c r="Q19" s="120"/>
      <c r="R19" s="606"/>
      <c r="S19" s="607"/>
      <c r="T19" s="13"/>
      <c r="U19" s="608"/>
      <c r="V19" s="608"/>
    </row>
    <row r="20" spans="1:22" ht="14.4">
      <c r="A20" s="9">
        <v>9</v>
      </c>
      <c r="B20" s="9" t="s">
        <v>823</v>
      </c>
      <c r="C20" s="396">
        <v>205</v>
      </c>
      <c r="D20" s="410">
        <v>12273</v>
      </c>
      <c r="E20" s="396">
        <v>205</v>
      </c>
      <c r="F20" s="410">
        <v>12273</v>
      </c>
      <c r="G20" s="396">
        <v>205</v>
      </c>
      <c r="H20" s="507">
        <v>2922.15</v>
      </c>
      <c r="I20" s="396">
        <v>205</v>
      </c>
      <c r="J20" s="507">
        <v>4480.63</v>
      </c>
      <c r="K20" s="98">
        <v>0</v>
      </c>
      <c r="L20" s="98">
        <v>0</v>
      </c>
      <c r="N20" s="606"/>
      <c r="O20" s="606"/>
      <c r="P20" s="21"/>
      <c r="Q20" s="120"/>
      <c r="R20" s="606"/>
      <c r="S20" s="607"/>
      <c r="T20" s="13"/>
      <c r="U20" s="608"/>
      <c r="V20" s="608"/>
    </row>
    <row r="21" spans="1:22" ht="14.4">
      <c r="A21" s="9">
        <v>10</v>
      </c>
      <c r="B21" s="9" t="s">
        <v>824</v>
      </c>
      <c r="C21" s="396">
        <v>165</v>
      </c>
      <c r="D21" s="410">
        <v>4450</v>
      </c>
      <c r="E21" s="396">
        <v>165</v>
      </c>
      <c r="F21" s="410">
        <v>4450</v>
      </c>
      <c r="G21" s="396">
        <v>165</v>
      </c>
      <c r="H21" s="507">
        <v>1059.45</v>
      </c>
      <c r="I21" s="396">
        <v>165</v>
      </c>
      <c r="J21" s="507">
        <v>1624.49</v>
      </c>
      <c r="K21" s="98">
        <v>0</v>
      </c>
      <c r="L21" s="98">
        <v>0</v>
      </c>
      <c r="N21" s="606"/>
      <c r="O21" s="606"/>
      <c r="P21" s="21"/>
      <c r="Q21" s="120"/>
      <c r="R21" s="606"/>
      <c r="S21" s="607"/>
      <c r="T21" s="13"/>
      <c r="U21" s="608"/>
      <c r="V21" s="608"/>
    </row>
    <row r="22" spans="1:22" ht="14.4">
      <c r="A22" s="9">
        <v>11</v>
      </c>
      <c r="B22" s="9" t="s">
        <v>825</v>
      </c>
      <c r="C22" s="396">
        <v>237</v>
      </c>
      <c r="D22" s="410">
        <v>6273</v>
      </c>
      <c r="E22" s="396">
        <v>237</v>
      </c>
      <c r="F22" s="410">
        <v>6273</v>
      </c>
      <c r="G22" s="396">
        <v>237</v>
      </c>
      <c r="H22" s="507">
        <v>1493.55</v>
      </c>
      <c r="I22" s="396">
        <v>237</v>
      </c>
      <c r="J22" s="507">
        <v>2290.11</v>
      </c>
      <c r="K22" s="98">
        <v>0</v>
      </c>
      <c r="L22" s="98">
        <v>0</v>
      </c>
      <c r="N22" s="606"/>
      <c r="O22" s="606"/>
      <c r="P22" s="21"/>
      <c r="Q22" s="120"/>
      <c r="R22" s="606"/>
      <c r="S22" s="607"/>
      <c r="T22" s="13"/>
      <c r="U22" s="608"/>
      <c r="V22" s="608"/>
    </row>
    <row r="23" spans="1:22">
      <c r="A23" s="93" t="s">
        <v>15</v>
      </c>
      <c r="B23" s="93"/>
      <c r="C23" s="98">
        <v>2059</v>
      </c>
      <c r="D23" s="410">
        <f>SUM(D12:D22)</f>
        <v>103007</v>
      </c>
      <c r="E23" s="98">
        <v>2059</v>
      </c>
      <c r="F23" s="410">
        <f>SUM(F12:F22)</f>
        <v>103007</v>
      </c>
      <c r="G23" s="98">
        <v>2059</v>
      </c>
      <c r="H23" s="507">
        <v>24525.3</v>
      </c>
      <c r="I23" s="98">
        <v>2059</v>
      </c>
      <c r="J23" s="507">
        <v>37605.46</v>
      </c>
      <c r="K23" s="98">
        <f>SUM(K12:K22)</f>
        <v>0</v>
      </c>
      <c r="L23" s="98">
        <f>SUM(L12:L22)</f>
        <v>0</v>
      </c>
      <c r="N23" s="606"/>
      <c r="O23" s="606"/>
      <c r="P23" s="21"/>
      <c r="Q23" s="120"/>
      <c r="R23" s="606"/>
      <c r="S23" s="607"/>
      <c r="T23" s="102"/>
      <c r="U23" s="608"/>
      <c r="V23" s="608"/>
    </row>
    <row r="24" spans="1:22">
      <c r="A24" s="100"/>
      <c r="B24" s="100"/>
      <c r="C24" s="89"/>
      <c r="D24" s="89"/>
      <c r="E24" s="89"/>
      <c r="F24" s="89"/>
      <c r="G24" s="89"/>
      <c r="H24" s="89"/>
      <c r="I24" s="89"/>
      <c r="J24" s="89"/>
      <c r="K24" s="89"/>
      <c r="L24" s="89"/>
      <c r="N24" s="13"/>
      <c r="O24" s="13"/>
      <c r="P24" s="13"/>
      <c r="Q24" s="13"/>
      <c r="R24" s="13"/>
      <c r="S24" s="13"/>
      <c r="T24" s="13"/>
      <c r="U24" s="13"/>
      <c r="V24" s="13"/>
    </row>
    <row r="25" spans="1:22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N25" s="13"/>
      <c r="O25" s="13"/>
      <c r="P25" s="13"/>
      <c r="Q25" s="13"/>
      <c r="R25" s="13"/>
      <c r="S25" s="13"/>
      <c r="T25" s="13"/>
      <c r="U25" s="13"/>
      <c r="V25" s="13"/>
    </row>
    <row r="26" spans="1:22">
      <c r="A26" s="89"/>
      <c r="B26" s="89"/>
      <c r="C26" s="89"/>
      <c r="D26" s="89"/>
      <c r="E26" s="89"/>
      <c r="F26" s="89"/>
      <c r="G26" s="89"/>
      <c r="H26" s="89"/>
      <c r="I26" s="605"/>
      <c r="J26" s="89"/>
      <c r="K26" s="89"/>
      <c r="L26" s="89"/>
    </row>
    <row r="28" spans="1:22">
      <c r="A28" s="874"/>
      <c r="B28" s="874"/>
      <c r="C28" s="874"/>
      <c r="D28" s="874"/>
      <c r="E28" s="874"/>
      <c r="F28" s="874"/>
      <c r="G28" s="874"/>
      <c r="H28" s="874"/>
      <c r="I28" s="474"/>
      <c r="J28" s="474"/>
      <c r="K28" s="474"/>
      <c r="L28" s="474"/>
    </row>
    <row r="29" spans="1:22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1:22" ht="15.6">
      <c r="A30" s="103" t="s">
        <v>11</v>
      </c>
      <c r="B30" s="103"/>
      <c r="C30" s="103"/>
      <c r="D30" s="103"/>
      <c r="E30" s="103"/>
      <c r="F30" s="103"/>
      <c r="G30" s="103"/>
      <c r="H30" s="103"/>
      <c r="I30" s="584"/>
      <c r="J30" s="584"/>
      <c r="K30" s="89"/>
      <c r="L30" s="89"/>
    </row>
    <row r="31" spans="1:22" ht="15.75" customHeight="1">
      <c r="A31" s="584"/>
      <c r="B31" s="584"/>
      <c r="C31" s="584"/>
      <c r="D31" s="584"/>
      <c r="E31" s="584"/>
      <c r="F31" s="584"/>
      <c r="G31" s="584"/>
      <c r="H31" s="584"/>
      <c r="I31" s="696" t="s">
        <v>858</v>
      </c>
      <c r="J31" s="696"/>
      <c r="K31" s="696"/>
      <c r="L31" s="696"/>
    </row>
    <row r="32" spans="1:22" ht="15.6" customHeight="1">
      <c r="A32" s="584"/>
      <c r="B32" s="584"/>
      <c r="C32" s="584"/>
      <c r="D32" s="584"/>
      <c r="E32" s="584"/>
      <c r="F32" s="584"/>
      <c r="G32" s="584"/>
      <c r="H32" s="584"/>
      <c r="I32" s="696" t="s">
        <v>859</v>
      </c>
      <c r="J32" s="696"/>
      <c r="K32" s="696"/>
      <c r="L32" s="696"/>
    </row>
    <row r="33" spans="1:12">
      <c r="A33" s="89"/>
      <c r="B33" s="89"/>
      <c r="C33" s="89"/>
      <c r="D33" s="89"/>
      <c r="E33" s="89"/>
      <c r="F33" s="89"/>
      <c r="I33" s="35"/>
      <c r="J33" s="35"/>
      <c r="K33" s="35"/>
      <c r="L33" s="35"/>
    </row>
  </sheetData>
  <mergeCells count="16">
    <mergeCell ref="A28:H28"/>
    <mergeCell ref="A7:B7"/>
    <mergeCell ref="A5:L5"/>
    <mergeCell ref="I32:L32"/>
    <mergeCell ref="I31:L31"/>
    <mergeCell ref="B9:B10"/>
    <mergeCell ref="A9:A10"/>
    <mergeCell ref="C9:C10"/>
    <mergeCell ref="K1:L1"/>
    <mergeCell ref="G9:H9"/>
    <mergeCell ref="D9:D10"/>
    <mergeCell ref="E9:F9"/>
    <mergeCell ref="I9:J9"/>
    <mergeCell ref="K9:L9"/>
    <mergeCell ref="A2:H2"/>
    <mergeCell ref="A3:H3"/>
  </mergeCells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  <colBreaks count="1" manualBreakCount="1">
    <brk id="12" max="3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SheetLayoutView="100" workbookViewId="0">
      <selection activeCell="Q36" sqref="Q36"/>
    </sheetView>
  </sheetViews>
  <sheetFormatPr defaultColWidth="8.88671875" defaultRowHeight="13.2"/>
  <cols>
    <col min="1" max="1" width="11.109375" style="89" customWidth="1"/>
    <col min="2" max="2" width="19.109375" style="89" customWidth="1"/>
    <col min="3" max="3" width="20.5546875" style="89" customWidth="1"/>
    <col min="4" max="4" width="22.33203125" style="89" customWidth="1"/>
    <col min="5" max="5" width="25.44140625" style="89" customWidth="1"/>
    <col min="6" max="6" width="27.44140625" style="89" customWidth="1"/>
    <col min="7" max="16384" width="8.88671875" style="89"/>
  </cols>
  <sheetData>
    <row r="1" spans="1:7" ht="12.75" customHeight="1">
      <c r="D1" s="294"/>
      <c r="E1" s="294"/>
      <c r="F1" s="295" t="s">
        <v>94</v>
      </c>
    </row>
    <row r="2" spans="1:7" ht="15" customHeight="1">
      <c r="B2" s="873" t="s">
        <v>0</v>
      </c>
      <c r="C2" s="873"/>
      <c r="D2" s="873"/>
      <c r="E2" s="873"/>
      <c r="F2" s="873"/>
    </row>
    <row r="3" spans="1:7" ht="21">
      <c r="B3" s="725" t="s">
        <v>654</v>
      </c>
      <c r="C3" s="725"/>
      <c r="D3" s="725"/>
      <c r="E3" s="725"/>
      <c r="F3" s="725"/>
    </row>
    <row r="4" spans="1:7" ht="11.25" customHeight="1"/>
    <row r="5" spans="1:7">
      <c r="A5" s="877" t="s">
        <v>459</v>
      </c>
      <c r="B5" s="877"/>
      <c r="C5" s="877"/>
      <c r="D5" s="877"/>
      <c r="E5" s="877"/>
      <c r="F5" s="877"/>
    </row>
    <row r="6" spans="1:7" ht="8.4" customHeight="1">
      <c r="A6" s="91"/>
      <c r="B6" s="91"/>
      <c r="C6" s="91"/>
      <c r="D6" s="91"/>
      <c r="E6" s="91"/>
      <c r="F6" s="91"/>
    </row>
    <row r="7" spans="1:7" ht="18" customHeight="1">
      <c r="A7" s="672" t="s">
        <v>857</v>
      </c>
      <c r="B7" s="672"/>
    </row>
    <row r="8" spans="1:7" ht="18" hidden="1" customHeight="1">
      <c r="A8" s="92" t="s">
        <v>1</v>
      </c>
    </row>
    <row r="9" spans="1:7" ht="30.6" customHeight="1">
      <c r="A9" s="875" t="s">
        <v>2</v>
      </c>
      <c r="B9" s="875" t="s">
        <v>3</v>
      </c>
      <c r="C9" s="878" t="s">
        <v>455</v>
      </c>
      <c r="D9" s="879"/>
      <c r="E9" s="880" t="s">
        <v>458</v>
      </c>
      <c r="F9" s="880"/>
    </row>
    <row r="10" spans="1:7" s="104" customFormat="1" ht="26.4">
      <c r="A10" s="875"/>
      <c r="B10" s="875"/>
      <c r="C10" s="94" t="s">
        <v>456</v>
      </c>
      <c r="D10" s="94" t="s">
        <v>457</v>
      </c>
      <c r="E10" s="94" t="s">
        <v>456</v>
      </c>
      <c r="F10" s="94" t="s">
        <v>457</v>
      </c>
      <c r="G10" s="127"/>
    </row>
    <row r="11" spans="1:7" s="175" customFormat="1">
      <c r="A11" s="174">
        <v>1</v>
      </c>
      <c r="B11" s="174">
        <v>2</v>
      </c>
      <c r="C11" s="174">
        <v>3</v>
      </c>
      <c r="D11" s="174">
        <v>4</v>
      </c>
      <c r="E11" s="174">
        <v>5</v>
      </c>
      <c r="F11" s="174">
        <v>6</v>
      </c>
    </row>
    <row r="12" spans="1:7">
      <c r="A12" s="9">
        <v>1</v>
      </c>
      <c r="B12" s="9" t="s">
        <v>815</v>
      </c>
      <c r="C12" s="98">
        <v>291</v>
      </c>
      <c r="D12" s="19">
        <v>137</v>
      </c>
      <c r="E12" s="19">
        <v>154</v>
      </c>
      <c r="F12" s="19">
        <v>154</v>
      </c>
    </row>
    <row r="13" spans="1:7">
      <c r="A13" s="9">
        <v>2</v>
      </c>
      <c r="B13" s="9" t="s">
        <v>816</v>
      </c>
      <c r="C13" s="98">
        <v>118</v>
      </c>
      <c r="D13" s="19">
        <v>66</v>
      </c>
      <c r="E13" s="19">
        <v>52</v>
      </c>
      <c r="F13" s="19">
        <v>52</v>
      </c>
    </row>
    <row r="14" spans="1:7">
      <c r="A14" s="9">
        <v>3</v>
      </c>
      <c r="B14" s="9" t="s">
        <v>817</v>
      </c>
      <c r="C14" s="98">
        <v>183</v>
      </c>
      <c r="D14" s="19">
        <v>109</v>
      </c>
      <c r="E14" s="19">
        <v>74</v>
      </c>
      <c r="F14" s="19">
        <v>74</v>
      </c>
    </row>
    <row r="15" spans="1:7">
      <c r="A15" s="9">
        <v>4</v>
      </c>
      <c r="B15" s="9" t="s">
        <v>818</v>
      </c>
      <c r="C15" s="98">
        <v>89</v>
      </c>
      <c r="D15" s="19">
        <v>55</v>
      </c>
      <c r="E15" s="19">
        <v>34</v>
      </c>
      <c r="F15" s="19">
        <v>34</v>
      </c>
    </row>
    <row r="16" spans="1:7">
      <c r="A16" s="9">
        <v>5</v>
      </c>
      <c r="B16" s="9" t="s">
        <v>819</v>
      </c>
      <c r="C16" s="98">
        <v>224</v>
      </c>
      <c r="D16" s="19">
        <v>130</v>
      </c>
      <c r="E16" s="19">
        <v>94</v>
      </c>
      <c r="F16" s="19">
        <v>94</v>
      </c>
    </row>
    <row r="17" spans="1:8">
      <c r="A17" s="9">
        <v>6</v>
      </c>
      <c r="B17" s="9" t="s">
        <v>820</v>
      </c>
      <c r="C17" s="98">
        <v>228</v>
      </c>
      <c r="D17" s="19">
        <v>137</v>
      </c>
      <c r="E17" s="19">
        <v>91</v>
      </c>
      <c r="F17" s="19">
        <v>91</v>
      </c>
    </row>
    <row r="18" spans="1:8">
      <c r="A18" s="9">
        <v>7</v>
      </c>
      <c r="B18" s="9" t="s">
        <v>821</v>
      </c>
      <c r="C18" s="98">
        <v>132</v>
      </c>
      <c r="D18" s="19">
        <v>72</v>
      </c>
      <c r="E18" s="19">
        <v>60</v>
      </c>
      <c r="F18" s="19">
        <v>60</v>
      </c>
    </row>
    <row r="19" spans="1:8">
      <c r="A19" s="9">
        <v>8</v>
      </c>
      <c r="B19" s="9" t="s">
        <v>822</v>
      </c>
      <c r="C19" s="98">
        <v>187</v>
      </c>
      <c r="D19" s="19">
        <v>105</v>
      </c>
      <c r="E19" s="19">
        <v>82</v>
      </c>
      <c r="F19" s="19">
        <v>82</v>
      </c>
    </row>
    <row r="20" spans="1:8">
      <c r="A20" s="9">
        <v>9</v>
      </c>
      <c r="B20" s="9" t="s">
        <v>823</v>
      </c>
      <c r="C20" s="98">
        <v>205</v>
      </c>
      <c r="D20" s="19">
        <v>115</v>
      </c>
      <c r="E20" s="19">
        <v>90</v>
      </c>
      <c r="F20" s="19">
        <v>90</v>
      </c>
    </row>
    <row r="21" spans="1:8">
      <c r="A21" s="9">
        <v>10</v>
      </c>
      <c r="B21" s="9" t="s">
        <v>824</v>
      </c>
      <c r="C21" s="98">
        <v>165</v>
      </c>
      <c r="D21" s="19">
        <v>97</v>
      </c>
      <c r="E21" s="19">
        <v>68</v>
      </c>
      <c r="F21" s="19">
        <v>68</v>
      </c>
    </row>
    <row r="22" spans="1:8">
      <c r="A22" s="9">
        <v>11</v>
      </c>
      <c r="B22" s="9" t="s">
        <v>825</v>
      </c>
      <c r="C22" s="98">
        <v>237</v>
      </c>
      <c r="D22" s="19">
        <v>123</v>
      </c>
      <c r="E22" s="19">
        <v>114</v>
      </c>
      <c r="F22" s="19">
        <v>114</v>
      </c>
    </row>
    <row r="23" spans="1:8">
      <c r="A23" s="93" t="s">
        <v>15</v>
      </c>
      <c r="B23" s="98"/>
      <c r="C23" s="98">
        <f>SUM(C12:C22)</f>
        <v>2059</v>
      </c>
      <c r="D23" s="98">
        <f>SUM(D12:D22)</f>
        <v>1146</v>
      </c>
      <c r="E23" s="98">
        <f>SUM(E12:E22)</f>
        <v>913</v>
      </c>
      <c r="F23" s="98">
        <f>SUM(F12:F22)</f>
        <v>913</v>
      </c>
    </row>
    <row r="24" spans="1:8">
      <c r="A24" s="101"/>
      <c r="B24" s="102"/>
      <c r="C24" s="102"/>
      <c r="D24" s="102"/>
      <c r="E24" s="102"/>
      <c r="F24" s="102"/>
    </row>
    <row r="25" spans="1:8">
      <c r="C25" s="89" t="s">
        <v>10</v>
      </c>
    </row>
    <row r="26" spans="1:8" ht="15.75" customHeight="1">
      <c r="A26" s="103" t="s">
        <v>11</v>
      </c>
      <c r="B26" s="103"/>
      <c r="C26" s="103"/>
      <c r="D26" s="103"/>
      <c r="E26" s="103"/>
      <c r="F26" s="103"/>
    </row>
    <row r="29" spans="1:8">
      <c r="F29" s="673"/>
      <c r="G29" s="673"/>
    </row>
    <row r="30" spans="1:8">
      <c r="F30" s="673" t="s">
        <v>858</v>
      </c>
      <c r="G30" s="673"/>
      <c r="H30" s="673"/>
    </row>
    <row r="31" spans="1:8">
      <c r="F31" s="673" t="s">
        <v>859</v>
      </c>
      <c r="G31" s="673"/>
      <c r="H31" s="673"/>
    </row>
  </sheetData>
  <mergeCells count="11">
    <mergeCell ref="F30:H30"/>
    <mergeCell ref="F31:H31"/>
    <mergeCell ref="F29:G29"/>
    <mergeCell ref="B3:F3"/>
    <mergeCell ref="B2:F2"/>
    <mergeCell ref="A5:F5"/>
    <mergeCell ref="C9:D9"/>
    <mergeCell ref="E9:F9"/>
    <mergeCell ref="A9:A10"/>
    <mergeCell ref="B9:B10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85" zoomScaleNormal="85" zoomScaleSheetLayoutView="100" workbookViewId="0">
      <selection activeCell="Q36" sqref="Q36"/>
    </sheetView>
  </sheetViews>
  <sheetFormatPr defaultRowHeight="13.2"/>
  <cols>
    <col min="2" max="2" width="13.109375" customWidth="1"/>
    <col min="3" max="3" width="16.44140625" customWidth="1"/>
    <col min="4" max="4" width="10.88671875" customWidth="1"/>
    <col min="5" max="5" width="13.6640625" customWidth="1"/>
    <col min="6" max="6" width="14.33203125" customWidth="1"/>
    <col min="7" max="7" width="11.44140625" customWidth="1"/>
    <col min="8" max="8" width="12.33203125" customWidth="1"/>
    <col min="9" max="9" width="16.33203125" customWidth="1"/>
    <col min="10" max="10" width="19.33203125" customWidth="1"/>
  </cols>
  <sheetData>
    <row r="1" spans="1:13" ht="15.6">
      <c r="A1" s="89"/>
      <c r="B1" s="89"/>
      <c r="C1" s="89"/>
      <c r="D1" s="781"/>
      <c r="E1" s="781"/>
      <c r="F1" s="40"/>
      <c r="G1" s="781" t="s">
        <v>461</v>
      </c>
      <c r="H1" s="781"/>
      <c r="I1" s="781"/>
      <c r="J1" s="781"/>
      <c r="K1" s="105"/>
      <c r="L1" s="89"/>
      <c r="M1" s="89"/>
    </row>
    <row r="2" spans="1:13" ht="15.6">
      <c r="A2" s="873" t="s">
        <v>0</v>
      </c>
      <c r="B2" s="873"/>
      <c r="C2" s="873"/>
      <c r="D2" s="873"/>
      <c r="E2" s="873"/>
      <c r="F2" s="873"/>
      <c r="G2" s="873"/>
      <c r="H2" s="873"/>
      <c r="I2" s="873"/>
      <c r="J2" s="873"/>
      <c r="K2" s="89"/>
      <c r="L2" s="89"/>
      <c r="M2" s="89"/>
    </row>
    <row r="3" spans="1:13" ht="17.399999999999999">
      <c r="A3" s="137"/>
      <c r="B3" s="137"/>
      <c r="C3" s="881" t="s">
        <v>654</v>
      </c>
      <c r="D3" s="881"/>
      <c r="E3" s="881"/>
      <c r="F3" s="881"/>
      <c r="G3" s="881"/>
      <c r="H3" s="881"/>
      <c r="I3" s="881"/>
      <c r="J3" s="137"/>
      <c r="K3" s="89"/>
      <c r="L3" s="89"/>
      <c r="M3" s="89"/>
    </row>
    <row r="4" spans="1:13" ht="15.6">
      <c r="A4" s="726" t="s">
        <v>460</v>
      </c>
      <c r="B4" s="726"/>
      <c r="C4" s="726"/>
      <c r="D4" s="726"/>
      <c r="E4" s="726"/>
      <c r="F4" s="726"/>
      <c r="G4" s="726"/>
      <c r="H4" s="726"/>
      <c r="I4" s="726"/>
      <c r="J4" s="726"/>
      <c r="K4" s="89"/>
      <c r="L4" s="89"/>
      <c r="M4" s="89"/>
    </row>
    <row r="5" spans="1:13" ht="15.6">
      <c r="A5" s="672" t="s">
        <v>857</v>
      </c>
      <c r="B5" s="672"/>
      <c r="C5" s="91"/>
      <c r="D5" s="91"/>
      <c r="E5" s="91"/>
      <c r="F5" s="91"/>
      <c r="G5" s="91"/>
      <c r="H5" s="91"/>
      <c r="I5" s="91"/>
      <c r="J5" s="91"/>
      <c r="K5" s="89"/>
      <c r="L5" s="89"/>
      <c r="M5" s="89"/>
    </row>
    <row r="6" spans="1:13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7.399999999999999">
      <c r="A7" s="92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ht="21.75" customHeight="1">
      <c r="A8" s="883" t="s">
        <v>2</v>
      </c>
      <c r="B8" s="883" t="s">
        <v>3</v>
      </c>
      <c r="C8" s="885" t="s">
        <v>138</v>
      </c>
      <c r="D8" s="886"/>
      <c r="E8" s="886"/>
      <c r="F8" s="886"/>
      <c r="G8" s="886"/>
      <c r="H8" s="886"/>
      <c r="I8" s="886"/>
      <c r="J8" s="887"/>
      <c r="K8" s="89"/>
      <c r="L8" s="89"/>
      <c r="M8" s="89"/>
    </row>
    <row r="9" spans="1:13" ht="39.75" customHeight="1">
      <c r="A9" s="884"/>
      <c r="B9" s="884"/>
      <c r="C9" s="94" t="s">
        <v>197</v>
      </c>
      <c r="D9" s="94" t="s">
        <v>118</v>
      </c>
      <c r="E9" s="94" t="s">
        <v>397</v>
      </c>
      <c r="F9" s="143" t="s">
        <v>164</v>
      </c>
      <c r="G9" s="143" t="s">
        <v>119</v>
      </c>
      <c r="H9" s="165" t="s">
        <v>196</v>
      </c>
      <c r="I9" s="165" t="s">
        <v>217</v>
      </c>
      <c r="J9" s="95" t="s">
        <v>15</v>
      </c>
      <c r="K9" s="104"/>
      <c r="L9" s="104"/>
      <c r="M9" s="104"/>
    </row>
    <row r="10" spans="1:13" s="15" customFormat="1">
      <c r="A10" s="94">
        <v>1</v>
      </c>
      <c r="B10" s="94">
        <v>2</v>
      </c>
      <c r="C10" s="94">
        <v>3</v>
      </c>
      <c r="D10" s="94">
        <v>4</v>
      </c>
      <c r="E10" s="94">
        <v>5</v>
      </c>
      <c r="F10" s="94">
        <v>6</v>
      </c>
      <c r="G10" s="94">
        <v>7</v>
      </c>
      <c r="H10" s="96">
        <v>8</v>
      </c>
      <c r="I10" s="96">
        <v>9</v>
      </c>
      <c r="J10" s="95">
        <v>10</v>
      </c>
      <c r="K10" s="104"/>
      <c r="L10" s="104"/>
      <c r="M10" s="104"/>
    </row>
    <row r="11" spans="1:13">
      <c r="A11" s="9">
        <v>1</v>
      </c>
      <c r="B11" s="9" t="s">
        <v>815</v>
      </c>
      <c r="C11" s="98">
        <v>0</v>
      </c>
      <c r="D11" s="98">
        <v>0</v>
      </c>
      <c r="E11" s="98">
        <v>291</v>
      </c>
      <c r="F11" s="98">
        <v>0</v>
      </c>
      <c r="G11" s="98">
        <v>0</v>
      </c>
      <c r="H11" s="98">
        <v>0</v>
      </c>
      <c r="I11" s="98">
        <v>0</v>
      </c>
      <c r="J11" s="99">
        <f>E11+G11</f>
        <v>291</v>
      </c>
      <c r="K11" s="89"/>
      <c r="L11" s="89"/>
      <c r="M11" s="89"/>
    </row>
    <row r="12" spans="1:13">
      <c r="A12" s="9">
        <v>2</v>
      </c>
      <c r="B12" s="9" t="s">
        <v>816</v>
      </c>
      <c r="C12" s="98">
        <v>0</v>
      </c>
      <c r="D12" s="98">
        <v>0</v>
      </c>
      <c r="E12" s="98">
        <v>118</v>
      </c>
      <c r="F12" s="98">
        <v>0</v>
      </c>
      <c r="G12" s="98">
        <v>0</v>
      </c>
      <c r="H12" s="98">
        <v>0</v>
      </c>
      <c r="I12" s="98">
        <v>0</v>
      </c>
      <c r="J12" s="99">
        <f t="shared" ref="J12:J21" si="0">E12+G12</f>
        <v>118</v>
      </c>
      <c r="K12" s="89"/>
      <c r="L12" s="89"/>
      <c r="M12" s="89"/>
    </row>
    <row r="13" spans="1:13">
      <c r="A13" s="9">
        <v>3</v>
      </c>
      <c r="B13" s="9" t="s">
        <v>817</v>
      </c>
      <c r="C13" s="98">
        <v>0</v>
      </c>
      <c r="D13" s="98">
        <v>0</v>
      </c>
      <c r="E13" s="98">
        <v>183</v>
      </c>
      <c r="F13" s="98">
        <v>0</v>
      </c>
      <c r="G13" s="98">
        <v>0</v>
      </c>
      <c r="H13" s="98">
        <v>0</v>
      </c>
      <c r="I13" s="98">
        <v>0</v>
      </c>
      <c r="J13" s="99">
        <f t="shared" si="0"/>
        <v>183</v>
      </c>
      <c r="K13" s="89"/>
      <c r="L13" s="89"/>
      <c r="M13" s="89"/>
    </row>
    <row r="14" spans="1:13">
      <c r="A14" s="9">
        <v>4</v>
      </c>
      <c r="B14" s="9" t="s">
        <v>818</v>
      </c>
      <c r="C14" s="98">
        <v>0</v>
      </c>
      <c r="D14" s="98">
        <v>0</v>
      </c>
      <c r="E14" s="98">
        <v>0</v>
      </c>
      <c r="F14" s="98">
        <v>0</v>
      </c>
      <c r="G14" s="98">
        <v>89</v>
      </c>
      <c r="H14" s="98">
        <v>0</v>
      </c>
      <c r="I14" s="98">
        <v>0</v>
      </c>
      <c r="J14" s="99">
        <f t="shared" si="0"/>
        <v>89</v>
      </c>
      <c r="K14" s="89"/>
      <c r="L14" s="89"/>
      <c r="M14" s="89"/>
    </row>
    <row r="15" spans="1:13">
      <c r="A15" s="9">
        <v>5</v>
      </c>
      <c r="B15" s="9" t="s">
        <v>819</v>
      </c>
      <c r="C15" s="98">
        <v>0</v>
      </c>
      <c r="D15" s="98">
        <v>0</v>
      </c>
      <c r="E15" s="98">
        <v>224</v>
      </c>
      <c r="F15" s="98">
        <v>0</v>
      </c>
      <c r="G15" s="98">
        <v>0</v>
      </c>
      <c r="H15" s="98">
        <v>0</v>
      </c>
      <c r="I15" s="98">
        <v>0</v>
      </c>
      <c r="J15" s="99">
        <f t="shared" si="0"/>
        <v>224</v>
      </c>
      <c r="K15" s="89"/>
      <c r="L15" s="89"/>
      <c r="M15" s="89"/>
    </row>
    <row r="16" spans="1:13">
      <c r="A16" s="9">
        <v>6</v>
      </c>
      <c r="B16" s="9" t="s">
        <v>820</v>
      </c>
      <c r="C16" s="98">
        <v>0</v>
      </c>
      <c r="D16" s="98">
        <v>0</v>
      </c>
      <c r="E16" s="98">
        <v>228</v>
      </c>
      <c r="F16" s="98">
        <v>0</v>
      </c>
      <c r="G16" s="98">
        <v>0</v>
      </c>
      <c r="H16" s="98">
        <v>0</v>
      </c>
      <c r="I16" s="98">
        <v>0</v>
      </c>
      <c r="J16" s="99">
        <f t="shared" si="0"/>
        <v>228</v>
      </c>
      <c r="K16" s="89"/>
      <c r="L16" s="89"/>
      <c r="M16" s="89"/>
    </row>
    <row r="17" spans="1:13">
      <c r="A17" s="9">
        <v>7</v>
      </c>
      <c r="B17" s="9" t="s">
        <v>821</v>
      </c>
      <c r="C17" s="98">
        <v>0</v>
      </c>
      <c r="D17" s="98">
        <v>0</v>
      </c>
      <c r="E17" s="98">
        <v>132</v>
      </c>
      <c r="F17" s="98">
        <v>0</v>
      </c>
      <c r="G17" s="98">
        <v>0</v>
      </c>
      <c r="H17" s="98">
        <v>0</v>
      </c>
      <c r="I17" s="98">
        <v>0</v>
      </c>
      <c r="J17" s="99">
        <f t="shared" si="0"/>
        <v>132</v>
      </c>
      <c r="K17" s="89"/>
      <c r="L17" s="89"/>
      <c r="M17" s="89"/>
    </row>
    <row r="18" spans="1:13">
      <c r="A18" s="9">
        <v>8</v>
      </c>
      <c r="B18" s="9" t="s">
        <v>822</v>
      </c>
      <c r="C18" s="98">
        <v>0</v>
      </c>
      <c r="D18" s="98">
        <v>0</v>
      </c>
      <c r="E18" s="98">
        <v>187</v>
      </c>
      <c r="F18" s="98">
        <v>0</v>
      </c>
      <c r="G18" s="98">
        <v>0</v>
      </c>
      <c r="H18" s="98">
        <v>0</v>
      </c>
      <c r="I18" s="98">
        <v>0</v>
      </c>
      <c r="J18" s="99">
        <f t="shared" si="0"/>
        <v>187</v>
      </c>
      <c r="K18" s="89"/>
      <c r="L18" s="89"/>
      <c r="M18" s="89"/>
    </row>
    <row r="19" spans="1:13">
      <c r="A19" s="9">
        <v>9</v>
      </c>
      <c r="B19" s="9" t="s">
        <v>823</v>
      </c>
      <c r="C19" s="98">
        <v>0</v>
      </c>
      <c r="D19" s="98">
        <v>0</v>
      </c>
      <c r="E19" s="98">
        <v>0</v>
      </c>
      <c r="F19" s="98">
        <v>0</v>
      </c>
      <c r="G19" s="98">
        <v>205</v>
      </c>
      <c r="H19" s="98">
        <v>0</v>
      </c>
      <c r="I19" s="98">
        <v>0</v>
      </c>
      <c r="J19" s="99">
        <f t="shared" si="0"/>
        <v>205</v>
      </c>
      <c r="K19" s="89"/>
      <c r="L19" s="89"/>
      <c r="M19" s="89"/>
    </row>
    <row r="20" spans="1:13">
      <c r="A20" s="9">
        <v>10</v>
      </c>
      <c r="B20" s="9" t="s">
        <v>824</v>
      </c>
      <c r="C20" s="98">
        <v>0</v>
      </c>
      <c r="D20" s="98">
        <v>0</v>
      </c>
      <c r="E20" s="98">
        <v>165</v>
      </c>
      <c r="F20" s="98">
        <v>0</v>
      </c>
      <c r="G20" s="98">
        <v>0</v>
      </c>
      <c r="H20" s="98">
        <v>0</v>
      </c>
      <c r="I20" s="98">
        <v>0</v>
      </c>
      <c r="J20" s="99">
        <f t="shared" si="0"/>
        <v>165</v>
      </c>
      <c r="K20" s="89"/>
      <c r="L20" s="89"/>
      <c r="M20" s="89"/>
    </row>
    <row r="21" spans="1:13">
      <c r="A21" s="9">
        <v>11</v>
      </c>
      <c r="B21" s="9" t="s">
        <v>825</v>
      </c>
      <c r="C21" s="98">
        <v>0</v>
      </c>
      <c r="D21" s="98">
        <v>0</v>
      </c>
      <c r="E21" s="98">
        <v>237</v>
      </c>
      <c r="F21" s="98">
        <v>0</v>
      </c>
      <c r="G21" s="98">
        <v>0</v>
      </c>
      <c r="H21" s="98">
        <v>0</v>
      </c>
      <c r="I21" s="98">
        <v>0</v>
      </c>
      <c r="J21" s="99">
        <f t="shared" si="0"/>
        <v>237</v>
      </c>
      <c r="K21" s="89"/>
      <c r="L21" s="89"/>
      <c r="M21" s="89"/>
    </row>
    <row r="22" spans="1:13">
      <c r="A22" s="97" t="s">
        <v>15</v>
      </c>
      <c r="B22" s="98"/>
      <c r="C22" s="98">
        <v>0</v>
      </c>
      <c r="D22" s="98">
        <v>0</v>
      </c>
      <c r="E22" s="98">
        <v>2059</v>
      </c>
      <c r="F22" s="98">
        <v>0</v>
      </c>
      <c r="G22" s="98">
        <f>SUM(G11:G21)</f>
        <v>294</v>
      </c>
      <c r="H22" s="98">
        <v>0</v>
      </c>
      <c r="I22" s="98">
        <v>0</v>
      </c>
      <c r="J22" s="99">
        <f>SUM(J11:J21)</f>
        <v>2059</v>
      </c>
      <c r="K22" s="89"/>
      <c r="L22" s="89"/>
      <c r="M22" s="89"/>
    </row>
    <row r="23" spans="1:13">
      <c r="A23" s="100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3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3">
      <c r="A25" s="89" t="s">
        <v>120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spans="1:13">
      <c r="A26" s="89" t="s">
        <v>198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1:13">
      <c r="A27" t="s">
        <v>121</v>
      </c>
    </row>
    <row r="28" spans="1:13">
      <c r="A28" s="874" t="s">
        <v>122</v>
      </c>
      <c r="B28" s="874"/>
      <c r="C28" s="874"/>
      <c r="D28" s="874"/>
      <c r="E28" s="874"/>
      <c r="F28" s="874"/>
      <c r="G28" s="874"/>
      <c r="H28" s="874"/>
      <c r="I28" s="874"/>
      <c r="J28" s="874"/>
      <c r="K28" s="874"/>
      <c r="L28" s="874"/>
      <c r="M28" s="874"/>
    </row>
    <row r="29" spans="1:13">
      <c r="A29" s="882" t="s">
        <v>123</v>
      </c>
      <c r="B29" s="882"/>
      <c r="C29" s="882"/>
      <c r="D29" s="882"/>
      <c r="E29" s="89"/>
      <c r="F29" s="89"/>
      <c r="G29" s="89"/>
      <c r="H29" s="89"/>
      <c r="I29" s="89"/>
      <c r="J29" s="89"/>
      <c r="K29" s="89"/>
      <c r="L29" s="89"/>
      <c r="M29" s="89"/>
    </row>
    <row r="30" spans="1:13">
      <c r="A30" s="144" t="s">
        <v>165</v>
      </c>
      <c r="B30" s="144"/>
      <c r="C30" s="144"/>
      <c r="D30" s="144"/>
      <c r="E30" s="89"/>
      <c r="F30" s="89"/>
      <c r="G30" s="89"/>
      <c r="H30" s="89"/>
      <c r="I30" s="89"/>
      <c r="J30" s="89"/>
      <c r="K30" s="89"/>
      <c r="L30" s="89"/>
      <c r="M30" s="89"/>
    </row>
    <row r="32" spans="1:13">
      <c r="J32" s="673"/>
      <c r="K32" s="673"/>
    </row>
    <row r="33" spans="1:12" ht="13.8">
      <c r="A33" s="15" t="s">
        <v>150</v>
      </c>
      <c r="I33" s="696" t="s">
        <v>858</v>
      </c>
      <c r="J33" s="696"/>
      <c r="K33" s="696"/>
      <c r="L33" s="696"/>
    </row>
    <row r="34" spans="1:12" ht="13.8">
      <c r="I34" s="696" t="s">
        <v>859</v>
      </c>
      <c r="J34" s="696"/>
      <c r="K34" s="696"/>
      <c r="L34" s="696"/>
    </row>
  </sheetData>
  <mergeCells count="16">
    <mergeCell ref="I34:L34"/>
    <mergeCell ref="C3:I3"/>
    <mergeCell ref="A28:D28"/>
    <mergeCell ref="E28:J28"/>
    <mergeCell ref="D1:E1"/>
    <mergeCell ref="G1:J1"/>
    <mergeCell ref="A2:J2"/>
    <mergeCell ref="A4:J4"/>
    <mergeCell ref="A5:B5"/>
    <mergeCell ref="A29:D29"/>
    <mergeCell ref="J32:K32"/>
    <mergeCell ref="K28:M28"/>
    <mergeCell ref="A8:A9"/>
    <mergeCell ref="B8:B9"/>
    <mergeCell ref="C8:J8"/>
    <mergeCell ref="I33:L33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1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SheetLayoutView="76" workbookViewId="0">
      <selection activeCell="Q36" sqref="Q36"/>
    </sheetView>
  </sheetViews>
  <sheetFormatPr defaultRowHeight="13.2"/>
  <cols>
    <col min="1" max="1" width="6.109375" customWidth="1"/>
    <col min="2" max="5" width="17" customWidth="1"/>
    <col min="6" max="6" width="33.44140625" bestFit="1" customWidth="1"/>
    <col min="7" max="11" width="17" customWidth="1"/>
    <col min="12" max="12" width="18.88671875" customWidth="1"/>
    <col min="13" max="13" width="18.6640625" customWidth="1"/>
    <col min="14" max="14" width="12.33203125" customWidth="1"/>
    <col min="15" max="15" width="12.6640625" customWidth="1"/>
    <col min="16" max="16" width="16.109375" customWidth="1"/>
  </cols>
  <sheetData>
    <row r="1" spans="1:26" ht="15.6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781" t="s">
        <v>563</v>
      </c>
      <c r="M1" s="781"/>
      <c r="N1" s="105"/>
      <c r="O1" s="89"/>
      <c r="P1" s="89"/>
    </row>
    <row r="2" spans="1:26" ht="15.6">
      <c r="A2" s="873" t="s">
        <v>0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9"/>
      <c r="O2" s="89"/>
      <c r="P2" s="89"/>
    </row>
    <row r="3" spans="1:26" ht="21">
      <c r="A3" s="725" t="s">
        <v>654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89"/>
      <c r="O3" s="89"/>
      <c r="P3" s="89"/>
    </row>
    <row r="4" spans="1:26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26" ht="15.6">
      <c r="A5" s="726" t="s">
        <v>562</v>
      </c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89"/>
      <c r="O5" s="89"/>
      <c r="P5" s="89"/>
    </row>
    <row r="6" spans="1:26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26">
      <c r="A7" s="672" t="s">
        <v>857</v>
      </c>
      <c r="B7" s="672"/>
      <c r="C7" s="31"/>
      <c r="D7" s="31"/>
      <c r="E7" s="31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26" ht="17.399999999999999">
      <c r="A8" s="92"/>
      <c r="B8" s="92"/>
      <c r="C8" s="92"/>
      <c r="D8" s="92"/>
      <c r="E8" s="92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26" ht="19.95" customHeight="1">
      <c r="A9" s="875" t="s">
        <v>2</v>
      </c>
      <c r="B9" s="875" t="s">
        <v>3</v>
      </c>
      <c r="C9" s="888" t="s">
        <v>118</v>
      </c>
      <c r="D9" s="888"/>
      <c r="E9" s="889"/>
      <c r="F9" s="890" t="s">
        <v>119</v>
      </c>
      <c r="G9" s="888"/>
      <c r="H9" s="888"/>
      <c r="I9" s="889"/>
      <c r="J9" s="890" t="s">
        <v>196</v>
      </c>
      <c r="K9" s="888"/>
      <c r="L9" s="888"/>
      <c r="M9" s="889"/>
      <c r="Y9" s="9"/>
      <c r="Z9" s="13"/>
    </row>
    <row r="10" spans="1:26" ht="45.75" customHeight="1">
      <c r="A10" s="875"/>
      <c r="B10" s="875"/>
      <c r="C10" s="146" t="s">
        <v>399</v>
      </c>
      <c r="D10" s="4" t="s">
        <v>396</v>
      </c>
      <c r="E10" s="146" t="s">
        <v>199</v>
      </c>
      <c r="F10" s="4" t="s">
        <v>394</v>
      </c>
      <c r="G10" s="146" t="s">
        <v>395</v>
      </c>
      <c r="H10" s="4" t="s">
        <v>396</v>
      </c>
      <c r="I10" s="146" t="s">
        <v>199</v>
      </c>
      <c r="J10" s="4" t="s">
        <v>398</v>
      </c>
      <c r="K10" s="146" t="s">
        <v>395</v>
      </c>
      <c r="L10" s="4" t="s">
        <v>396</v>
      </c>
      <c r="M10" s="5" t="s">
        <v>199</v>
      </c>
    </row>
    <row r="11" spans="1:26" s="15" customFormat="1">
      <c r="A11" s="94">
        <v>1</v>
      </c>
      <c r="B11" s="94">
        <v>2</v>
      </c>
      <c r="C11" s="94">
        <v>3</v>
      </c>
      <c r="D11" s="94">
        <v>4</v>
      </c>
      <c r="E11" s="94">
        <v>5</v>
      </c>
      <c r="F11" s="94">
        <v>6</v>
      </c>
      <c r="G11" s="94">
        <v>7</v>
      </c>
      <c r="H11" s="94">
        <v>8</v>
      </c>
      <c r="I11" s="94">
        <v>9</v>
      </c>
      <c r="J11" s="94">
        <v>10</v>
      </c>
      <c r="K11" s="94">
        <v>11</v>
      </c>
      <c r="L11" s="94">
        <v>12</v>
      </c>
      <c r="M11" s="94">
        <v>13</v>
      </c>
    </row>
    <row r="12" spans="1:26">
      <c r="A12" s="97">
        <v>1</v>
      </c>
      <c r="B12" s="417" t="s">
        <v>815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</row>
    <row r="13" spans="1:26">
      <c r="A13" s="97">
        <v>2</v>
      </c>
      <c r="B13" s="417" t="s">
        <v>816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</row>
    <row r="14" spans="1:26">
      <c r="A14" s="97">
        <v>3</v>
      </c>
      <c r="B14" s="417" t="s">
        <v>817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</row>
    <row r="15" spans="1:26">
      <c r="A15" s="97">
        <v>4</v>
      </c>
      <c r="B15" s="417" t="s">
        <v>818</v>
      </c>
      <c r="C15" s="98">
        <v>0</v>
      </c>
      <c r="D15" s="98">
        <v>0</v>
      </c>
      <c r="E15" s="98">
        <v>0</v>
      </c>
      <c r="F15" s="98" t="s">
        <v>840</v>
      </c>
      <c r="G15" s="98">
        <v>89</v>
      </c>
      <c r="H15" s="98">
        <v>89</v>
      </c>
      <c r="I15" s="98">
        <v>3557</v>
      </c>
      <c r="J15" s="98">
        <v>0</v>
      </c>
      <c r="K15" s="98">
        <v>0</v>
      </c>
      <c r="L15" s="98">
        <v>0</v>
      </c>
      <c r="M15" s="98">
        <v>0</v>
      </c>
    </row>
    <row r="16" spans="1:26">
      <c r="A16" s="97">
        <v>5</v>
      </c>
      <c r="B16" s="417" t="s">
        <v>819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</row>
    <row r="17" spans="1:16">
      <c r="A17" s="97">
        <v>6</v>
      </c>
      <c r="B17" s="417" t="s">
        <v>820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</row>
    <row r="18" spans="1:16">
      <c r="A18" s="97">
        <v>7</v>
      </c>
      <c r="B18" s="417" t="s">
        <v>821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</row>
    <row r="19" spans="1:16">
      <c r="A19" s="97">
        <v>8</v>
      </c>
      <c r="B19" s="417" t="s">
        <v>822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</row>
    <row r="20" spans="1:16">
      <c r="A20" s="97">
        <v>9</v>
      </c>
      <c r="B20" s="417" t="s">
        <v>823</v>
      </c>
      <c r="C20" s="98">
        <v>0</v>
      </c>
      <c r="D20" s="98">
        <v>0</v>
      </c>
      <c r="E20" s="98">
        <v>0</v>
      </c>
      <c r="F20" s="98" t="s">
        <v>839</v>
      </c>
      <c r="G20" s="98">
        <v>205</v>
      </c>
      <c r="H20" s="98">
        <v>205</v>
      </c>
      <c r="I20" s="98">
        <v>19481</v>
      </c>
      <c r="J20" s="98">
        <v>0</v>
      </c>
      <c r="K20" s="98">
        <v>0</v>
      </c>
      <c r="L20" s="98">
        <v>0</v>
      </c>
      <c r="M20" s="98">
        <v>0</v>
      </c>
    </row>
    <row r="21" spans="1:16">
      <c r="A21" s="97">
        <v>10</v>
      </c>
      <c r="B21" s="417" t="s">
        <v>824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</row>
    <row r="22" spans="1:16">
      <c r="A22" s="97">
        <v>11</v>
      </c>
      <c r="B22" s="417" t="s">
        <v>825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</row>
    <row r="23" spans="1:16">
      <c r="A23" s="381" t="s">
        <v>15</v>
      </c>
      <c r="B23" s="381"/>
      <c r="C23" s="98">
        <v>0</v>
      </c>
      <c r="D23" s="98">
        <v>0</v>
      </c>
      <c r="E23" s="98">
        <v>0</v>
      </c>
      <c r="F23" s="98">
        <v>0</v>
      </c>
      <c r="G23" s="98">
        <v>205</v>
      </c>
      <c r="H23" s="98">
        <v>205</v>
      </c>
      <c r="I23" s="98">
        <f>SUM(I12:I22)</f>
        <v>23038</v>
      </c>
      <c r="J23" s="98">
        <v>0</v>
      </c>
      <c r="K23" s="98">
        <v>0</v>
      </c>
      <c r="L23" s="98">
        <v>0</v>
      </c>
      <c r="M23" s="98">
        <v>0</v>
      </c>
    </row>
    <row r="24" spans="1:16">
      <c r="A24" s="100"/>
      <c r="B24" s="100"/>
      <c r="C24" s="100"/>
      <c r="D24" s="100"/>
      <c r="E24" s="100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6">
      <c r="A25" s="104" t="s">
        <v>150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1:16">
      <c r="A26" s="104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1:16">
      <c r="A27" s="104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30" spans="1:16">
      <c r="L30" s="673"/>
      <c r="M30" s="673"/>
    </row>
    <row r="31" spans="1:16">
      <c r="L31" s="15" t="s">
        <v>858</v>
      </c>
      <c r="M31" s="15"/>
    </row>
    <row r="32" spans="1:16">
      <c r="L32" s="673" t="s">
        <v>859</v>
      </c>
      <c r="M32" s="673"/>
    </row>
  </sheetData>
  <mergeCells count="12">
    <mergeCell ref="L32:M32"/>
    <mergeCell ref="C9:E9"/>
    <mergeCell ref="L1:M1"/>
    <mergeCell ref="A2:M2"/>
    <mergeCell ref="A3:M3"/>
    <mergeCell ref="A5:M5"/>
    <mergeCell ref="A7:B7"/>
    <mergeCell ref="A9:A10"/>
    <mergeCell ref="B9:B10"/>
    <mergeCell ref="F9:I9"/>
    <mergeCell ref="J9:M9"/>
    <mergeCell ref="L30:M30"/>
  </mergeCells>
  <printOptions horizontalCentered="1"/>
  <pageMargins left="0.70866141732283472" right="0.70866141732283472" top="0.23622047244094491" bottom="0" header="0.31496062992125984" footer="0.31496062992125984"/>
  <pageSetup paperSize="9" scale="55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5" zoomScaleSheetLayoutView="84" workbookViewId="0">
      <selection activeCell="Q36" sqref="Q36"/>
    </sheetView>
  </sheetViews>
  <sheetFormatPr defaultRowHeight="13.2"/>
  <cols>
    <col min="1" max="1" width="5.88671875" customWidth="1"/>
    <col min="2" max="2" width="15.33203125" bestFit="1" customWidth="1"/>
    <col min="6" max="6" width="13.44140625" customWidth="1"/>
    <col min="7" max="7" width="14.88671875" customWidth="1"/>
    <col min="8" max="8" width="12.44140625" customWidth="1"/>
    <col min="9" max="9" width="15.33203125" customWidth="1"/>
    <col min="10" max="10" width="14.33203125" customWidth="1"/>
    <col min="11" max="11" width="13.88671875" customWidth="1"/>
    <col min="12" max="12" width="9.109375" hidden="1" customWidth="1"/>
  </cols>
  <sheetData>
    <row r="1" spans="1:12" ht="16.2">
      <c r="A1" s="731" t="s">
        <v>0</v>
      </c>
      <c r="B1" s="731"/>
      <c r="C1" s="731"/>
      <c r="D1" s="731"/>
      <c r="E1" s="731"/>
      <c r="F1" s="731"/>
      <c r="G1" s="731"/>
      <c r="H1" s="731"/>
      <c r="I1" s="731"/>
      <c r="J1" s="891" t="s">
        <v>542</v>
      </c>
      <c r="K1" s="891"/>
    </row>
    <row r="2" spans="1:12" ht="22.2">
      <c r="A2" s="732" t="s">
        <v>654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</row>
    <row r="3" spans="1:12" ht="14.4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2" ht="14.4">
      <c r="A4" s="892" t="s">
        <v>541</v>
      </c>
      <c r="B4" s="892"/>
      <c r="C4" s="892"/>
      <c r="D4" s="892"/>
      <c r="E4" s="892"/>
      <c r="F4" s="892"/>
      <c r="G4" s="892"/>
      <c r="H4" s="892"/>
      <c r="I4" s="892"/>
      <c r="J4" s="892"/>
      <c r="K4" s="892"/>
    </row>
    <row r="5" spans="1:12" ht="14.4">
      <c r="A5" s="213" t="s">
        <v>857</v>
      </c>
      <c r="B5" s="213"/>
      <c r="C5" s="213"/>
      <c r="D5" s="213"/>
      <c r="E5" s="213"/>
      <c r="F5" s="213"/>
      <c r="G5" s="213"/>
      <c r="H5" s="213"/>
      <c r="I5" s="212"/>
      <c r="J5" s="801" t="s">
        <v>853</v>
      </c>
      <c r="K5" s="801"/>
      <c r="L5" s="801"/>
    </row>
    <row r="6" spans="1:12" ht="27.75" customHeight="1">
      <c r="A6" s="816" t="s">
        <v>2</v>
      </c>
      <c r="B6" s="816" t="s">
        <v>3</v>
      </c>
      <c r="C6" s="816" t="s">
        <v>308</v>
      </c>
      <c r="D6" s="816" t="s">
        <v>309</v>
      </c>
      <c r="E6" s="816"/>
      <c r="F6" s="816"/>
      <c r="G6" s="816"/>
      <c r="H6" s="816"/>
      <c r="I6" s="817" t="s">
        <v>310</v>
      </c>
      <c r="J6" s="818"/>
      <c r="K6" s="819"/>
    </row>
    <row r="7" spans="1:12" ht="90" customHeight="1">
      <c r="A7" s="816"/>
      <c r="B7" s="816"/>
      <c r="C7" s="816"/>
      <c r="D7" s="245" t="s">
        <v>311</v>
      </c>
      <c r="E7" s="245" t="s">
        <v>199</v>
      </c>
      <c r="F7" s="245" t="s">
        <v>463</v>
      </c>
      <c r="G7" s="245" t="s">
        <v>312</v>
      </c>
      <c r="H7" s="245" t="s">
        <v>434</v>
      </c>
      <c r="I7" s="245" t="s">
        <v>313</v>
      </c>
      <c r="J7" s="245" t="s">
        <v>314</v>
      </c>
      <c r="K7" s="245" t="s">
        <v>315</v>
      </c>
    </row>
    <row r="8" spans="1:12" ht="14.4">
      <c r="A8" s="216" t="s">
        <v>269</v>
      </c>
      <c r="B8" s="216" t="s">
        <v>270</v>
      </c>
      <c r="C8" s="216" t="s">
        <v>271</v>
      </c>
      <c r="D8" s="216" t="s">
        <v>272</v>
      </c>
      <c r="E8" s="216" t="s">
        <v>273</v>
      </c>
      <c r="F8" s="216" t="s">
        <v>274</v>
      </c>
      <c r="G8" s="216" t="s">
        <v>275</v>
      </c>
      <c r="H8" s="216" t="s">
        <v>276</v>
      </c>
      <c r="I8" s="216" t="s">
        <v>297</v>
      </c>
      <c r="J8" s="216" t="s">
        <v>298</v>
      </c>
      <c r="K8" s="216" t="s">
        <v>299</v>
      </c>
    </row>
    <row r="9" spans="1:12">
      <c r="A9" s="97">
        <v>1</v>
      </c>
      <c r="B9" s="417" t="s">
        <v>815</v>
      </c>
      <c r="C9" s="853" t="s">
        <v>826</v>
      </c>
      <c r="D9" s="893"/>
      <c r="E9" s="893"/>
      <c r="F9" s="893"/>
      <c r="G9" s="893"/>
      <c r="H9" s="893"/>
      <c r="I9" s="893"/>
      <c r="J9" s="893"/>
      <c r="K9" s="894"/>
    </row>
    <row r="10" spans="1:12">
      <c r="A10" s="97">
        <v>2</v>
      </c>
      <c r="B10" s="417" t="s">
        <v>816</v>
      </c>
      <c r="C10" s="895"/>
      <c r="D10" s="896"/>
      <c r="E10" s="896"/>
      <c r="F10" s="896"/>
      <c r="G10" s="896"/>
      <c r="H10" s="896"/>
      <c r="I10" s="896"/>
      <c r="J10" s="896"/>
      <c r="K10" s="897"/>
    </row>
    <row r="11" spans="1:12">
      <c r="A11" s="97">
        <v>3</v>
      </c>
      <c r="B11" s="417" t="s">
        <v>817</v>
      </c>
      <c r="C11" s="895"/>
      <c r="D11" s="896"/>
      <c r="E11" s="896"/>
      <c r="F11" s="896"/>
      <c r="G11" s="896"/>
      <c r="H11" s="896"/>
      <c r="I11" s="896"/>
      <c r="J11" s="896"/>
      <c r="K11" s="897"/>
    </row>
    <row r="12" spans="1:12">
      <c r="A12" s="97">
        <v>4</v>
      </c>
      <c r="B12" s="417" t="s">
        <v>818</v>
      </c>
      <c r="C12" s="895"/>
      <c r="D12" s="896"/>
      <c r="E12" s="896"/>
      <c r="F12" s="896"/>
      <c r="G12" s="896"/>
      <c r="H12" s="896"/>
      <c r="I12" s="896"/>
      <c r="J12" s="896"/>
      <c r="K12" s="897"/>
    </row>
    <row r="13" spans="1:12">
      <c r="A13" s="97">
        <v>5</v>
      </c>
      <c r="B13" s="417" t="s">
        <v>819</v>
      </c>
      <c r="C13" s="895"/>
      <c r="D13" s="896"/>
      <c r="E13" s="896"/>
      <c r="F13" s="896"/>
      <c r="G13" s="896"/>
      <c r="H13" s="896"/>
      <c r="I13" s="896"/>
      <c r="J13" s="896"/>
      <c r="K13" s="897"/>
    </row>
    <row r="14" spans="1:12">
      <c r="A14" s="97">
        <v>6</v>
      </c>
      <c r="B14" s="417" t="s">
        <v>820</v>
      </c>
      <c r="C14" s="895"/>
      <c r="D14" s="896"/>
      <c r="E14" s="896"/>
      <c r="F14" s="896"/>
      <c r="G14" s="896"/>
      <c r="H14" s="896"/>
      <c r="I14" s="896"/>
      <c r="J14" s="896"/>
      <c r="K14" s="897"/>
    </row>
    <row r="15" spans="1:12">
      <c r="A15" s="97">
        <v>7</v>
      </c>
      <c r="B15" s="417" t="s">
        <v>821</v>
      </c>
      <c r="C15" s="895"/>
      <c r="D15" s="896"/>
      <c r="E15" s="896"/>
      <c r="F15" s="896"/>
      <c r="G15" s="896"/>
      <c r="H15" s="896"/>
      <c r="I15" s="896"/>
      <c r="J15" s="896"/>
      <c r="K15" s="897"/>
    </row>
    <row r="16" spans="1:12">
      <c r="A16" s="97">
        <v>8</v>
      </c>
      <c r="B16" s="417" t="s">
        <v>822</v>
      </c>
      <c r="C16" s="895"/>
      <c r="D16" s="896"/>
      <c r="E16" s="896"/>
      <c r="F16" s="896"/>
      <c r="G16" s="896"/>
      <c r="H16" s="896"/>
      <c r="I16" s="896"/>
      <c r="J16" s="896"/>
      <c r="K16" s="897"/>
    </row>
    <row r="17" spans="1:11">
      <c r="A17" s="97">
        <v>9</v>
      </c>
      <c r="B17" s="417" t="s">
        <v>823</v>
      </c>
      <c r="C17" s="895"/>
      <c r="D17" s="896"/>
      <c r="E17" s="896"/>
      <c r="F17" s="896"/>
      <c r="G17" s="896"/>
      <c r="H17" s="896"/>
      <c r="I17" s="896"/>
      <c r="J17" s="896"/>
      <c r="K17" s="897"/>
    </row>
    <row r="18" spans="1:11">
      <c r="A18" s="97">
        <v>10</v>
      </c>
      <c r="B18" s="417" t="s">
        <v>824</v>
      </c>
      <c r="C18" s="895"/>
      <c r="D18" s="896"/>
      <c r="E18" s="896"/>
      <c r="F18" s="896"/>
      <c r="G18" s="896"/>
      <c r="H18" s="896"/>
      <c r="I18" s="896"/>
      <c r="J18" s="896"/>
      <c r="K18" s="897"/>
    </row>
    <row r="19" spans="1:11">
      <c r="A19" s="97">
        <v>11</v>
      </c>
      <c r="B19" s="417" t="s">
        <v>825</v>
      </c>
      <c r="C19" s="895"/>
      <c r="D19" s="896"/>
      <c r="E19" s="896"/>
      <c r="F19" s="896"/>
      <c r="G19" s="896"/>
      <c r="H19" s="896"/>
      <c r="I19" s="896"/>
      <c r="J19" s="896"/>
      <c r="K19" s="897"/>
    </row>
    <row r="20" spans="1:11">
      <c r="A20" s="381" t="s">
        <v>15</v>
      </c>
      <c r="B20" s="381"/>
      <c r="C20" s="898"/>
      <c r="D20" s="899"/>
      <c r="E20" s="899"/>
      <c r="F20" s="899"/>
      <c r="G20" s="899"/>
      <c r="H20" s="899"/>
      <c r="I20" s="899"/>
      <c r="J20" s="899"/>
      <c r="K20" s="900"/>
    </row>
    <row r="22" spans="1:11">
      <c r="A22" s="15" t="s">
        <v>464</v>
      </c>
    </row>
    <row r="23" spans="1:11">
      <c r="A23" s="219" t="s">
        <v>11</v>
      </c>
    </row>
    <row r="28" spans="1:11">
      <c r="J28" s="673"/>
      <c r="K28" s="673"/>
    </row>
    <row r="29" spans="1:11">
      <c r="I29" s="673" t="s">
        <v>858</v>
      </c>
      <c r="J29" s="673"/>
      <c r="K29" s="673"/>
    </row>
    <row r="30" spans="1:11">
      <c r="I30" s="673" t="s">
        <v>859</v>
      </c>
      <c r="J30" s="673"/>
      <c r="K30" s="673"/>
    </row>
  </sheetData>
  <mergeCells count="14">
    <mergeCell ref="I29:K29"/>
    <mergeCell ref="I30:K30"/>
    <mergeCell ref="J28:K28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  <mergeCell ref="C9:K20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opLeftCell="A4" zoomScaleSheetLayoutView="80" workbookViewId="0">
      <selection activeCell="Q36" sqref="Q36"/>
    </sheetView>
  </sheetViews>
  <sheetFormatPr defaultRowHeight="13.2"/>
  <cols>
    <col min="1" max="1" width="7.88671875" customWidth="1"/>
    <col min="2" max="2" width="11.5546875" bestFit="1" customWidth="1"/>
    <col min="7" max="7" width="12.33203125" customWidth="1"/>
    <col min="8" max="8" width="11.5546875" customWidth="1"/>
    <col min="9" max="12" width="10.44140625" customWidth="1"/>
    <col min="13" max="13" width="11" customWidth="1"/>
    <col min="14" max="14" width="10" customWidth="1"/>
    <col min="15" max="15" width="11.88671875" customWidth="1"/>
  </cols>
  <sheetData>
    <row r="1" spans="1:15" ht="16.2">
      <c r="A1" s="731" t="s">
        <v>0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252" t="s">
        <v>544</v>
      </c>
    </row>
    <row r="2" spans="1:15" ht="22.2">
      <c r="A2" s="732" t="s">
        <v>654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</row>
    <row r="3" spans="1:15" ht="14.4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5" ht="16.2">
      <c r="A4" s="731" t="s">
        <v>543</v>
      </c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</row>
    <row r="5" spans="1:15" ht="14.4">
      <c r="A5" s="213" t="s">
        <v>857</v>
      </c>
      <c r="B5" s="213"/>
      <c r="C5" s="213"/>
      <c r="D5" s="213"/>
      <c r="E5" s="213"/>
      <c r="F5" s="213"/>
      <c r="G5" s="213"/>
      <c r="H5" s="213"/>
      <c r="I5" s="213"/>
      <c r="J5" s="213"/>
      <c r="K5" s="212"/>
      <c r="M5" s="801" t="s">
        <v>853</v>
      </c>
      <c r="N5" s="801"/>
      <c r="O5" s="801"/>
    </row>
    <row r="6" spans="1:15" ht="44.25" customHeight="1">
      <c r="A6" s="816" t="s">
        <v>2</v>
      </c>
      <c r="B6" s="816" t="s">
        <v>3</v>
      </c>
      <c r="C6" s="816" t="s">
        <v>316</v>
      </c>
      <c r="D6" s="814" t="s">
        <v>317</v>
      </c>
      <c r="E6" s="814" t="s">
        <v>318</v>
      </c>
      <c r="F6" s="814" t="s">
        <v>319</v>
      </c>
      <c r="G6" s="814" t="s">
        <v>320</v>
      </c>
      <c r="H6" s="816" t="s">
        <v>321</v>
      </c>
      <c r="I6" s="816"/>
      <c r="J6" s="816" t="s">
        <v>322</v>
      </c>
      <c r="K6" s="816"/>
      <c r="L6" s="816" t="s">
        <v>323</v>
      </c>
      <c r="M6" s="816"/>
      <c r="N6" s="816" t="s">
        <v>324</v>
      </c>
      <c r="O6" s="816"/>
    </row>
    <row r="7" spans="1:15" ht="54" customHeight="1">
      <c r="A7" s="816"/>
      <c r="B7" s="816"/>
      <c r="C7" s="816"/>
      <c r="D7" s="815"/>
      <c r="E7" s="815"/>
      <c r="F7" s="815"/>
      <c r="G7" s="815"/>
      <c r="H7" s="245" t="s">
        <v>325</v>
      </c>
      <c r="I7" s="245" t="s">
        <v>326</v>
      </c>
      <c r="J7" s="245" t="s">
        <v>325</v>
      </c>
      <c r="K7" s="245" t="s">
        <v>326</v>
      </c>
      <c r="L7" s="245" t="s">
        <v>325</v>
      </c>
      <c r="M7" s="245" t="s">
        <v>326</v>
      </c>
      <c r="N7" s="245" t="s">
        <v>325</v>
      </c>
      <c r="O7" s="245" t="s">
        <v>326</v>
      </c>
    </row>
    <row r="8" spans="1:15" ht="14.4">
      <c r="A8" s="216" t="s">
        <v>269</v>
      </c>
      <c r="B8" s="216" t="s">
        <v>270</v>
      </c>
      <c r="C8" s="216" t="s">
        <v>271</v>
      </c>
      <c r="D8" s="216" t="s">
        <v>272</v>
      </c>
      <c r="E8" s="216" t="s">
        <v>273</v>
      </c>
      <c r="F8" s="216" t="s">
        <v>274</v>
      </c>
      <c r="G8" s="216" t="s">
        <v>275</v>
      </c>
      <c r="H8" s="216" t="s">
        <v>276</v>
      </c>
      <c r="I8" s="216" t="s">
        <v>297</v>
      </c>
      <c r="J8" s="216" t="s">
        <v>298</v>
      </c>
      <c r="K8" s="216" t="s">
        <v>299</v>
      </c>
      <c r="L8" s="216" t="s">
        <v>327</v>
      </c>
      <c r="M8" s="216" t="s">
        <v>328</v>
      </c>
      <c r="N8" s="216" t="s">
        <v>329</v>
      </c>
      <c r="O8" s="216" t="s">
        <v>330</v>
      </c>
    </row>
    <row r="9" spans="1:15">
      <c r="A9" s="97">
        <v>1</v>
      </c>
      <c r="B9" s="417" t="s">
        <v>815</v>
      </c>
      <c r="C9" s="853" t="s">
        <v>826</v>
      </c>
      <c r="D9" s="893"/>
      <c r="E9" s="893"/>
      <c r="F9" s="893"/>
      <c r="G9" s="893"/>
      <c r="H9" s="893"/>
      <c r="I9" s="893"/>
      <c r="J9" s="893"/>
      <c r="K9" s="893"/>
      <c r="L9" s="893"/>
      <c r="M9" s="893"/>
      <c r="N9" s="893"/>
      <c r="O9" s="894"/>
    </row>
    <row r="10" spans="1:15">
      <c r="A10" s="97">
        <v>2</v>
      </c>
      <c r="B10" s="417" t="s">
        <v>816</v>
      </c>
      <c r="C10" s="895"/>
      <c r="D10" s="896"/>
      <c r="E10" s="896"/>
      <c r="F10" s="896"/>
      <c r="G10" s="896"/>
      <c r="H10" s="896"/>
      <c r="I10" s="896"/>
      <c r="J10" s="896"/>
      <c r="K10" s="896"/>
      <c r="L10" s="896"/>
      <c r="M10" s="896"/>
      <c r="N10" s="896"/>
      <c r="O10" s="897"/>
    </row>
    <row r="11" spans="1:15">
      <c r="A11" s="97">
        <v>3</v>
      </c>
      <c r="B11" s="417" t="s">
        <v>817</v>
      </c>
      <c r="C11" s="895"/>
      <c r="D11" s="896"/>
      <c r="E11" s="896"/>
      <c r="F11" s="896"/>
      <c r="G11" s="896"/>
      <c r="H11" s="896"/>
      <c r="I11" s="896"/>
      <c r="J11" s="896"/>
      <c r="K11" s="896"/>
      <c r="L11" s="896"/>
      <c r="M11" s="896"/>
      <c r="N11" s="896"/>
      <c r="O11" s="897"/>
    </row>
    <row r="12" spans="1:15">
      <c r="A12" s="97">
        <v>4</v>
      </c>
      <c r="B12" s="417" t="s">
        <v>818</v>
      </c>
      <c r="C12" s="895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7"/>
    </row>
    <row r="13" spans="1:15">
      <c r="A13" s="97">
        <v>5</v>
      </c>
      <c r="B13" s="417" t="s">
        <v>819</v>
      </c>
      <c r="C13" s="895"/>
      <c r="D13" s="896"/>
      <c r="E13" s="896"/>
      <c r="F13" s="896"/>
      <c r="G13" s="896"/>
      <c r="H13" s="896"/>
      <c r="I13" s="896"/>
      <c r="J13" s="896"/>
      <c r="K13" s="896"/>
      <c r="L13" s="896"/>
      <c r="M13" s="896"/>
      <c r="N13" s="896"/>
      <c r="O13" s="897"/>
    </row>
    <row r="14" spans="1:15">
      <c r="A14" s="97">
        <v>6</v>
      </c>
      <c r="B14" s="417" t="s">
        <v>820</v>
      </c>
      <c r="C14" s="895"/>
      <c r="D14" s="896"/>
      <c r="E14" s="896"/>
      <c r="F14" s="896"/>
      <c r="G14" s="896"/>
      <c r="H14" s="896"/>
      <c r="I14" s="896"/>
      <c r="J14" s="896"/>
      <c r="K14" s="896"/>
      <c r="L14" s="896"/>
      <c r="M14" s="896"/>
      <c r="N14" s="896"/>
      <c r="O14" s="897"/>
    </row>
    <row r="15" spans="1:15">
      <c r="A15" s="97">
        <v>7</v>
      </c>
      <c r="B15" s="417" t="s">
        <v>821</v>
      </c>
      <c r="C15" s="895"/>
      <c r="D15" s="896"/>
      <c r="E15" s="896"/>
      <c r="F15" s="896"/>
      <c r="G15" s="896"/>
      <c r="H15" s="896"/>
      <c r="I15" s="896"/>
      <c r="J15" s="896"/>
      <c r="K15" s="896"/>
      <c r="L15" s="896"/>
      <c r="M15" s="896"/>
      <c r="N15" s="896"/>
      <c r="O15" s="897"/>
    </row>
    <row r="16" spans="1:15">
      <c r="A16" s="97">
        <v>8</v>
      </c>
      <c r="B16" s="417" t="s">
        <v>822</v>
      </c>
      <c r="C16" s="895"/>
      <c r="D16" s="896"/>
      <c r="E16" s="896"/>
      <c r="F16" s="896"/>
      <c r="G16" s="896"/>
      <c r="H16" s="896"/>
      <c r="I16" s="896"/>
      <c r="J16" s="896"/>
      <c r="K16" s="896"/>
      <c r="L16" s="896"/>
      <c r="M16" s="896"/>
      <c r="N16" s="896"/>
      <c r="O16" s="897"/>
    </row>
    <row r="17" spans="1:16">
      <c r="A17" s="97">
        <v>9</v>
      </c>
      <c r="B17" s="417" t="s">
        <v>823</v>
      </c>
      <c r="C17" s="895"/>
      <c r="D17" s="896"/>
      <c r="E17" s="896"/>
      <c r="F17" s="896"/>
      <c r="G17" s="896"/>
      <c r="H17" s="896"/>
      <c r="I17" s="896"/>
      <c r="J17" s="896"/>
      <c r="K17" s="896"/>
      <c r="L17" s="896"/>
      <c r="M17" s="896"/>
      <c r="N17" s="896"/>
      <c r="O17" s="897"/>
    </row>
    <row r="18" spans="1:16">
      <c r="A18" s="97">
        <v>10</v>
      </c>
      <c r="B18" s="417" t="s">
        <v>824</v>
      </c>
      <c r="C18" s="895"/>
      <c r="D18" s="896"/>
      <c r="E18" s="896"/>
      <c r="F18" s="896"/>
      <c r="G18" s="896"/>
      <c r="H18" s="896"/>
      <c r="I18" s="896"/>
      <c r="J18" s="896"/>
      <c r="K18" s="896"/>
      <c r="L18" s="896"/>
      <c r="M18" s="896"/>
      <c r="N18" s="896"/>
      <c r="O18" s="897"/>
    </row>
    <row r="19" spans="1:16">
      <c r="A19" s="97">
        <v>11</v>
      </c>
      <c r="B19" s="417" t="s">
        <v>825</v>
      </c>
      <c r="C19" s="895"/>
      <c r="D19" s="896"/>
      <c r="E19" s="896"/>
      <c r="F19" s="896"/>
      <c r="G19" s="896"/>
      <c r="H19" s="896"/>
      <c r="I19" s="896"/>
      <c r="J19" s="896"/>
      <c r="K19" s="896"/>
      <c r="L19" s="896"/>
      <c r="M19" s="896"/>
      <c r="N19" s="896"/>
      <c r="O19" s="897"/>
    </row>
    <row r="20" spans="1:16">
      <c r="A20" s="381" t="s">
        <v>15</v>
      </c>
      <c r="B20" s="381"/>
      <c r="C20" s="898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900"/>
    </row>
    <row r="21" spans="1:16">
      <c r="A21" s="101"/>
      <c r="B21" s="101"/>
    </row>
    <row r="22" spans="1:16">
      <c r="A22" s="219" t="s">
        <v>11</v>
      </c>
      <c r="B22" s="101"/>
    </row>
    <row r="26" spans="1:16">
      <c r="O26" s="673"/>
      <c r="P26" s="673"/>
    </row>
    <row r="27" spans="1:16">
      <c r="L27" s="673" t="s">
        <v>858</v>
      </c>
      <c r="M27" s="673"/>
      <c r="N27" s="673"/>
      <c r="O27" s="673"/>
      <c r="P27" s="15"/>
    </row>
    <row r="28" spans="1:16">
      <c r="L28" s="673" t="s">
        <v>859</v>
      </c>
      <c r="M28" s="673"/>
      <c r="N28" s="673"/>
      <c r="O28" s="673"/>
    </row>
  </sheetData>
  <mergeCells count="19">
    <mergeCell ref="N6:O6"/>
    <mergeCell ref="C9:O20"/>
    <mergeCell ref="O26:P26"/>
    <mergeCell ref="L27:O27"/>
    <mergeCell ref="L28:O28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G6:G7"/>
    <mergeCell ref="H6:I6"/>
    <mergeCell ref="J6:K6"/>
    <mergeCell ref="L6:M6"/>
  </mergeCells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R56"/>
  <sheetViews>
    <sheetView zoomScale="80" zoomScaleNormal="80" zoomScaleSheetLayoutView="86" workbookViewId="0">
      <selection activeCell="O29" sqref="O29"/>
    </sheetView>
  </sheetViews>
  <sheetFormatPr defaultRowHeight="13.2"/>
  <cols>
    <col min="1" max="1" width="4.88671875" customWidth="1"/>
    <col min="2" max="2" width="19.5546875" customWidth="1"/>
    <col min="3" max="4" width="7" customWidth="1"/>
    <col min="5" max="5" width="9.109375" customWidth="1"/>
    <col min="6" max="6" width="8.109375" customWidth="1"/>
    <col min="7" max="8" width="7" customWidth="1"/>
    <col min="9" max="10" width="10" customWidth="1"/>
    <col min="11" max="12" width="7" customWidth="1"/>
    <col min="13" max="13" width="8.109375" customWidth="1"/>
    <col min="14" max="14" width="7.88671875" customWidth="1"/>
    <col min="15" max="16" width="7" customWidth="1"/>
    <col min="17" max="17" width="8.109375" customWidth="1"/>
    <col min="18" max="18" width="8.44140625" customWidth="1"/>
    <col min="19" max="19" width="10.5546875" customWidth="1"/>
    <col min="20" max="20" width="9.88671875" customWidth="1"/>
    <col min="21" max="21" width="8.6640625" customWidth="1"/>
    <col min="22" max="22" width="9.6640625" customWidth="1"/>
    <col min="32" max="32" width="9.33203125" bestFit="1" customWidth="1"/>
  </cols>
  <sheetData>
    <row r="2" spans="1:252">
      <c r="G2" s="673"/>
      <c r="H2" s="673"/>
      <c r="I2" s="673"/>
      <c r="J2" s="673"/>
      <c r="K2" s="673"/>
      <c r="L2" s="673"/>
      <c r="M2" s="673"/>
      <c r="N2" s="673"/>
      <c r="O2" s="673"/>
      <c r="P2" s="1"/>
      <c r="Q2" s="1"/>
      <c r="R2" s="1"/>
      <c r="T2" s="47" t="s">
        <v>55</v>
      </c>
    </row>
    <row r="3" spans="1:252" ht="13.8">
      <c r="A3" s="696" t="s">
        <v>53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</row>
    <row r="4" spans="1:252" ht="15.6">
      <c r="A4" s="669" t="s">
        <v>654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</row>
    <row r="6" spans="1:252" ht="13.8">
      <c r="A6" s="697" t="s">
        <v>656</v>
      </c>
      <c r="B6" s="697"/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697"/>
      <c r="Q6" s="697"/>
      <c r="R6" s="697"/>
      <c r="S6" s="697"/>
      <c r="T6" s="697"/>
      <c r="U6" s="697"/>
    </row>
    <row r="7" spans="1:252" ht="15.6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52" ht="15.6">
      <c r="A8" s="672" t="s">
        <v>857</v>
      </c>
      <c r="B8" s="672"/>
      <c r="C8" s="672"/>
      <c r="D8" s="31"/>
      <c r="E8" s="31"/>
      <c r="F8" s="31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10" spans="1:252" ht="14.4">
      <c r="U10" s="698" t="s">
        <v>476</v>
      </c>
      <c r="V10" s="698"/>
      <c r="W10" s="16"/>
      <c r="X10" s="16"/>
      <c r="Y10" s="553"/>
      <c r="Z10" s="553"/>
      <c r="AA10" s="553"/>
      <c r="AB10" s="553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</row>
    <row r="11" spans="1:252" ht="12.75" customHeight="1">
      <c r="A11" s="685" t="s">
        <v>2</v>
      </c>
      <c r="B11" s="685" t="s">
        <v>106</v>
      </c>
      <c r="C11" s="638" t="s">
        <v>153</v>
      </c>
      <c r="D11" s="639"/>
      <c r="E11" s="639"/>
      <c r="F11" s="640"/>
      <c r="G11" s="687" t="s">
        <v>904</v>
      </c>
      <c r="H11" s="688"/>
      <c r="I11" s="688"/>
      <c r="J11" s="688"/>
      <c r="K11" s="688"/>
      <c r="L11" s="688"/>
      <c r="M11" s="688"/>
      <c r="N11" s="688"/>
      <c r="O11" s="688"/>
      <c r="P11" s="688"/>
      <c r="Q11" s="688"/>
      <c r="R11" s="689"/>
      <c r="S11" s="690" t="s">
        <v>254</v>
      </c>
      <c r="T11" s="691"/>
      <c r="U11" s="691"/>
      <c r="V11" s="692"/>
      <c r="W11" s="132"/>
      <c r="X11" s="132"/>
      <c r="Y11" s="548"/>
      <c r="Z11" s="548"/>
      <c r="AA11" s="548"/>
      <c r="AB11" s="548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>
      <c r="A12" s="686"/>
      <c r="B12" s="686"/>
      <c r="C12" s="641"/>
      <c r="D12" s="642"/>
      <c r="E12" s="642"/>
      <c r="F12" s="643"/>
      <c r="G12" s="636" t="s">
        <v>173</v>
      </c>
      <c r="H12" s="677"/>
      <c r="I12" s="677"/>
      <c r="J12" s="637"/>
      <c r="K12" s="636" t="s">
        <v>174</v>
      </c>
      <c r="L12" s="677"/>
      <c r="M12" s="677"/>
      <c r="N12" s="637"/>
      <c r="O12" s="635" t="s">
        <v>15</v>
      </c>
      <c r="P12" s="635"/>
      <c r="Q12" s="635"/>
      <c r="R12" s="635"/>
      <c r="S12" s="693"/>
      <c r="T12" s="694"/>
      <c r="U12" s="694"/>
      <c r="V12" s="695"/>
      <c r="W12" s="132"/>
      <c r="X12" s="132"/>
      <c r="Y12" s="548"/>
      <c r="Z12" s="548"/>
      <c r="AA12" s="548"/>
      <c r="AB12" s="548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39.6">
      <c r="A13" s="178"/>
      <c r="B13" s="178"/>
      <c r="C13" s="177" t="s">
        <v>255</v>
      </c>
      <c r="D13" s="177" t="s">
        <v>256</v>
      </c>
      <c r="E13" s="177" t="s">
        <v>257</v>
      </c>
      <c r="F13" s="177" t="s">
        <v>85</v>
      </c>
      <c r="G13" s="177" t="s">
        <v>255</v>
      </c>
      <c r="H13" s="177" t="s">
        <v>256</v>
      </c>
      <c r="I13" s="177" t="s">
        <v>257</v>
      </c>
      <c r="J13" s="177" t="s">
        <v>15</v>
      </c>
      <c r="K13" s="566" t="s">
        <v>255</v>
      </c>
      <c r="L13" s="566" t="s">
        <v>256</v>
      </c>
      <c r="M13" s="566" t="s">
        <v>257</v>
      </c>
      <c r="N13" s="566" t="s">
        <v>85</v>
      </c>
      <c r="O13" s="566" t="s">
        <v>255</v>
      </c>
      <c r="P13" s="566" t="s">
        <v>256</v>
      </c>
      <c r="Q13" s="566" t="s">
        <v>257</v>
      </c>
      <c r="R13" s="566" t="s">
        <v>15</v>
      </c>
      <c r="S13" s="567" t="s">
        <v>472</v>
      </c>
      <c r="T13" s="567" t="s">
        <v>473</v>
      </c>
      <c r="U13" s="567" t="s">
        <v>474</v>
      </c>
      <c r="V13" s="568" t="s">
        <v>475</v>
      </c>
      <c r="W13" s="132"/>
      <c r="X13" s="132"/>
      <c r="Y13" s="548"/>
      <c r="Z13" s="548"/>
      <c r="AA13" s="548"/>
      <c r="AB13" s="548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>
      <c r="A14" s="156">
        <v>1</v>
      </c>
      <c r="B14" s="179">
        <v>2</v>
      </c>
      <c r="C14" s="156">
        <v>3</v>
      </c>
      <c r="D14" s="156">
        <v>4</v>
      </c>
      <c r="E14" s="179">
        <v>5</v>
      </c>
      <c r="F14" s="156">
        <v>6</v>
      </c>
      <c r="G14" s="156">
        <v>7</v>
      </c>
      <c r="H14" s="179">
        <v>8</v>
      </c>
      <c r="I14" s="156">
        <v>9</v>
      </c>
      <c r="J14" s="156">
        <v>10</v>
      </c>
      <c r="K14" s="569">
        <v>11</v>
      </c>
      <c r="L14" s="570">
        <v>12</v>
      </c>
      <c r="M14" s="570">
        <v>13</v>
      </c>
      <c r="N14" s="569">
        <v>14</v>
      </c>
      <c r="O14" s="570">
        <v>15</v>
      </c>
      <c r="P14" s="570">
        <v>16</v>
      </c>
      <c r="Q14" s="569">
        <v>17</v>
      </c>
      <c r="R14" s="570">
        <v>18</v>
      </c>
      <c r="S14" s="570">
        <v>19</v>
      </c>
      <c r="T14" s="569">
        <v>20</v>
      </c>
      <c r="U14" s="570">
        <v>21</v>
      </c>
      <c r="V14" s="570">
        <v>22</v>
      </c>
      <c r="W14" s="180"/>
      <c r="X14" s="180"/>
      <c r="Y14" s="180"/>
      <c r="Z14" s="180"/>
      <c r="AA14" s="180"/>
      <c r="AB14" s="180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</row>
    <row r="15" spans="1:252" ht="26.4">
      <c r="A15" s="18"/>
      <c r="B15" s="181" t="s">
        <v>241</v>
      </c>
      <c r="C15" s="18"/>
      <c r="D15" s="18"/>
      <c r="E15" s="18"/>
      <c r="F15" s="267"/>
      <c r="G15" s="8"/>
      <c r="H15" s="8"/>
      <c r="I15" s="8"/>
      <c r="J15" s="267"/>
      <c r="K15" s="571"/>
      <c r="L15" s="571"/>
      <c r="M15" s="571"/>
      <c r="N15" s="571"/>
      <c r="O15" s="571"/>
      <c r="P15" s="571"/>
      <c r="Q15" s="571"/>
      <c r="R15" s="571"/>
      <c r="S15" s="571"/>
      <c r="T15" s="572"/>
      <c r="U15" s="572"/>
      <c r="V15" s="572"/>
      <c r="W15" s="133"/>
      <c r="X15" s="133"/>
      <c r="Y15" s="549"/>
      <c r="Z15" s="549"/>
      <c r="AA15" s="549"/>
      <c r="AB15" s="549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</row>
    <row r="16" spans="1:252">
      <c r="A16" s="3">
        <v>1</v>
      </c>
      <c r="B16" s="181" t="s">
        <v>180</v>
      </c>
      <c r="C16" s="374">
        <f>F16*3.4%</f>
        <v>3.9848000000000003</v>
      </c>
      <c r="D16" s="374">
        <f>F16*0.9%</f>
        <v>1.0548000000000002</v>
      </c>
      <c r="E16" s="374">
        <f>F16*95.7%</f>
        <v>112.16040000000001</v>
      </c>
      <c r="F16" s="374">
        <v>117.2</v>
      </c>
      <c r="G16" s="392">
        <v>1.8927800000000001</v>
      </c>
      <c r="H16" s="392">
        <v>0.50103000000000009</v>
      </c>
      <c r="I16" s="392">
        <v>90.38</v>
      </c>
      <c r="J16" s="374">
        <f t="shared" ref="J16:J21" si="0">SUM(G16:I16)</f>
        <v>92.773809999999997</v>
      </c>
      <c r="K16" s="573">
        <v>0</v>
      </c>
      <c r="L16" s="573">
        <v>0</v>
      </c>
      <c r="M16" s="573">
        <v>0</v>
      </c>
      <c r="N16" s="573">
        <f t="shared" ref="N16:N21" si="1">SUM(K16:M16)</f>
        <v>0</v>
      </c>
      <c r="O16" s="573">
        <f t="shared" ref="O16:Q21" si="2">G16+K16</f>
        <v>1.8927800000000001</v>
      </c>
      <c r="P16" s="573">
        <f t="shared" si="2"/>
        <v>0.50103000000000009</v>
      </c>
      <c r="Q16" s="573">
        <f t="shared" si="2"/>
        <v>90.38</v>
      </c>
      <c r="R16" s="573">
        <f>SUM(O16:Q16)</f>
        <v>92.773809999999997</v>
      </c>
      <c r="S16" s="573">
        <v>0</v>
      </c>
      <c r="T16" s="573">
        <v>0</v>
      </c>
      <c r="U16" s="573">
        <v>-2.2799999999999998</v>
      </c>
      <c r="V16" s="573">
        <f>SUM(U16)</f>
        <v>-2.2799999999999998</v>
      </c>
      <c r="W16" s="133"/>
      <c r="X16" s="565">
        <v>0</v>
      </c>
      <c r="Y16" s="565">
        <v>0</v>
      </c>
      <c r="Z16" s="565">
        <f t="shared" ref="Z16:Z21" si="3">I16+X16</f>
        <v>90.38</v>
      </c>
      <c r="AA16" s="565">
        <f t="shared" ref="AA16:AA21" si="4">N16+Y16</f>
        <v>0</v>
      </c>
      <c r="AB16" s="549"/>
      <c r="AC16" s="16">
        <v>37.1</v>
      </c>
      <c r="AD16" s="370">
        <f>I16+AC16</f>
        <v>127.47999999999999</v>
      </c>
      <c r="AE16" s="16"/>
      <c r="AF16" s="370">
        <v>90.376190000000008</v>
      </c>
      <c r="AG16" s="16"/>
      <c r="AH16" s="370">
        <v>1.8927800000000001</v>
      </c>
      <c r="AI16" s="370">
        <v>0.50103000000000009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</row>
    <row r="17" spans="1:35">
      <c r="A17" s="3">
        <v>2</v>
      </c>
      <c r="B17" s="182" t="s">
        <v>125</v>
      </c>
      <c r="C17" s="374">
        <f>F17*3.4%</f>
        <v>49.35474</v>
      </c>
      <c r="D17" s="374">
        <f>F17*0.9%</f>
        <v>13.064490000000001</v>
      </c>
      <c r="E17" s="374">
        <f>F17*95.7%</f>
        <v>1389.1907699999999</v>
      </c>
      <c r="F17" s="374">
        <v>1451.61</v>
      </c>
      <c r="G17" s="392">
        <v>21.261560000000003</v>
      </c>
      <c r="H17" s="392">
        <v>5.6280600000000005</v>
      </c>
      <c r="I17" s="392">
        <v>1424.72</v>
      </c>
      <c r="J17" s="374">
        <f t="shared" si="0"/>
        <v>1451.6096199999999</v>
      </c>
      <c r="K17" s="573">
        <f>G17/9</f>
        <v>2.362395555555556</v>
      </c>
      <c r="L17" s="573">
        <f>H17/9</f>
        <v>0.62534000000000001</v>
      </c>
      <c r="M17" s="573">
        <f>I17/9</f>
        <v>158.30222222222221</v>
      </c>
      <c r="N17" s="573">
        <f t="shared" si="1"/>
        <v>161.28995777777777</v>
      </c>
      <c r="O17" s="573">
        <f t="shared" si="2"/>
        <v>23.623955555555558</v>
      </c>
      <c r="P17" s="573">
        <f t="shared" si="2"/>
        <v>6.253400000000001</v>
      </c>
      <c r="Q17" s="573">
        <f t="shared" si="2"/>
        <v>1583.0222222222224</v>
      </c>
      <c r="R17" s="573">
        <f>SUM(O17:Q17)</f>
        <v>1612.8995777777779</v>
      </c>
      <c r="S17" s="573">
        <v>0</v>
      </c>
      <c r="T17" s="573">
        <v>0</v>
      </c>
      <c r="U17" s="573">
        <v>4</v>
      </c>
      <c r="V17" s="573">
        <f>SUM(S17:U17)</f>
        <v>4</v>
      </c>
      <c r="X17" s="563">
        <v>245.62</v>
      </c>
      <c r="Y17" s="563">
        <v>27.29</v>
      </c>
      <c r="Z17" s="565">
        <f t="shared" si="3"/>
        <v>1670.3400000000001</v>
      </c>
      <c r="AA17" s="565">
        <f t="shared" si="4"/>
        <v>188.57995777777776</v>
      </c>
      <c r="AC17">
        <v>580.65</v>
      </c>
      <c r="AD17" s="370">
        <f>I17+AC17</f>
        <v>2005.37</v>
      </c>
      <c r="AF17" s="393">
        <v>1179.1003800000001</v>
      </c>
      <c r="AH17" s="393">
        <v>21.261560000000003</v>
      </c>
      <c r="AI17" s="393">
        <v>5.6280600000000005</v>
      </c>
    </row>
    <row r="18" spans="1:35" ht="26.4">
      <c r="A18" s="3">
        <v>3</v>
      </c>
      <c r="B18" s="181" t="s">
        <v>126</v>
      </c>
      <c r="C18" s="374">
        <f>F18*3.4%</f>
        <v>3.3082000000000003</v>
      </c>
      <c r="D18" s="374">
        <f>F18*0.9%</f>
        <v>0.87570000000000003</v>
      </c>
      <c r="E18" s="374">
        <f>F18*95.7%</f>
        <v>93.116100000000003</v>
      </c>
      <c r="F18" s="374">
        <v>97.3</v>
      </c>
      <c r="G18" s="392">
        <v>1.0033400000000001</v>
      </c>
      <c r="H18" s="392">
        <v>0.26559000000000005</v>
      </c>
      <c r="I18" s="392">
        <v>75.77</v>
      </c>
      <c r="J18" s="374">
        <f t="shared" si="0"/>
        <v>77.038929999999993</v>
      </c>
      <c r="K18" s="573">
        <v>0</v>
      </c>
      <c r="L18" s="573">
        <v>0</v>
      </c>
      <c r="M18" s="573">
        <v>0</v>
      </c>
      <c r="N18" s="573">
        <f t="shared" si="1"/>
        <v>0</v>
      </c>
      <c r="O18" s="573">
        <f t="shared" si="2"/>
        <v>1.0033400000000001</v>
      </c>
      <c r="P18" s="573">
        <f t="shared" si="2"/>
        <v>0.26559000000000005</v>
      </c>
      <c r="Q18" s="573">
        <f t="shared" si="2"/>
        <v>75.77</v>
      </c>
      <c r="R18" s="573">
        <f>SUM(O18:Q18)</f>
        <v>77.038929999999993</v>
      </c>
      <c r="S18" s="573">
        <v>0</v>
      </c>
      <c r="T18" s="573">
        <v>0</v>
      </c>
      <c r="U18" s="573">
        <v>-20.2</v>
      </c>
      <c r="V18" s="573">
        <f>SUM(S18:U18)</f>
        <v>-20.2</v>
      </c>
      <c r="X18" s="563">
        <v>16.71</v>
      </c>
      <c r="Y18" s="563">
        <v>0</v>
      </c>
      <c r="Z18" s="565">
        <f t="shared" si="3"/>
        <v>92.47999999999999</v>
      </c>
      <c r="AA18" s="565">
        <f t="shared" si="4"/>
        <v>0</v>
      </c>
      <c r="AC18">
        <v>30.82</v>
      </c>
      <c r="AD18" s="370">
        <f>I18+AC18</f>
        <v>106.59</v>
      </c>
      <c r="AF18" s="393">
        <v>59.061070000000001</v>
      </c>
      <c r="AH18" s="393">
        <v>1.0033400000000001</v>
      </c>
      <c r="AI18" s="393">
        <v>0.26559000000000005</v>
      </c>
    </row>
    <row r="19" spans="1:35">
      <c r="A19" s="3">
        <v>4</v>
      </c>
      <c r="B19" s="182" t="s">
        <v>127</v>
      </c>
      <c r="C19" s="374">
        <f>F19*3.4%</f>
        <v>1.2753399999999999</v>
      </c>
      <c r="D19" s="374">
        <f>F19*0.9%</f>
        <v>0.33759</v>
      </c>
      <c r="E19" s="374">
        <f>F19*95.7%</f>
        <v>35.897069999999999</v>
      </c>
      <c r="F19" s="374">
        <v>37.51</v>
      </c>
      <c r="G19" s="392">
        <v>0.74460000000000004</v>
      </c>
      <c r="H19" s="392">
        <v>0.32</v>
      </c>
      <c r="I19" s="392">
        <v>35.64</v>
      </c>
      <c r="J19" s="374">
        <f t="shared" si="0"/>
        <v>36.704599999999999</v>
      </c>
      <c r="K19" s="573">
        <v>0</v>
      </c>
      <c r="L19" s="573">
        <v>0</v>
      </c>
      <c r="M19" s="573">
        <v>0</v>
      </c>
      <c r="N19" s="573">
        <f t="shared" si="1"/>
        <v>0</v>
      </c>
      <c r="O19" s="573">
        <f t="shared" si="2"/>
        <v>0.74460000000000004</v>
      </c>
      <c r="P19" s="573">
        <f t="shared" si="2"/>
        <v>0.32</v>
      </c>
      <c r="Q19" s="573">
        <f t="shared" si="2"/>
        <v>35.64</v>
      </c>
      <c r="R19" s="573">
        <f>SUM(O19:Q19)</f>
        <v>36.704599999999999</v>
      </c>
      <c r="S19" s="573">
        <v>0</v>
      </c>
      <c r="T19" s="573">
        <v>0</v>
      </c>
      <c r="U19" s="573">
        <v>0.74</v>
      </c>
      <c r="V19" s="573">
        <f>SUM(S19:U19)</f>
        <v>0.74</v>
      </c>
      <c r="X19" s="563">
        <v>0</v>
      </c>
      <c r="Y19" s="563">
        <v>0</v>
      </c>
      <c r="Z19" s="565">
        <f t="shared" si="3"/>
        <v>35.64</v>
      </c>
      <c r="AA19" s="565">
        <f t="shared" si="4"/>
        <v>0</v>
      </c>
      <c r="AC19">
        <v>14.68</v>
      </c>
      <c r="AD19" s="370">
        <f>I19+AC19</f>
        <v>50.32</v>
      </c>
      <c r="AF19" s="393">
        <v>35.638300000000001</v>
      </c>
      <c r="AH19" s="393">
        <v>0.74460000000000004</v>
      </c>
      <c r="AI19" s="393">
        <v>0.1971</v>
      </c>
    </row>
    <row r="20" spans="1:35" ht="26.4">
      <c r="A20" s="3">
        <v>5</v>
      </c>
      <c r="B20" s="181" t="s">
        <v>128</v>
      </c>
      <c r="C20" s="374">
        <f>F20*3.4%</f>
        <v>14.207682</v>
      </c>
      <c r="D20" s="374">
        <f>F20*0.9%</f>
        <v>3.7608570000000006</v>
      </c>
      <c r="E20" s="374">
        <f>F20*95.7%</f>
        <v>399.90446100000003</v>
      </c>
      <c r="F20" s="374">
        <v>417.87299999999999</v>
      </c>
      <c r="G20" s="392">
        <v>7.2523999999999997</v>
      </c>
      <c r="H20" s="392">
        <v>1.9224000000000001</v>
      </c>
      <c r="I20" s="392">
        <v>408.81</v>
      </c>
      <c r="J20" s="374">
        <f t="shared" si="0"/>
        <v>417.98480000000001</v>
      </c>
      <c r="K20" s="573">
        <f>G20/9</f>
        <v>0.80582222222222222</v>
      </c>
      <c r="L20" s="573">
        <f>H20/9</f>
        <v>0.21360000000000001</v>
      </c>
      <c r="M20" s="573">
        <f>I20/9</f>
        <v>45.423333333333332</v>
      </c>
      <c r="N20" s="573">
        <f t="shared" si="1"/>
        <v>46.442755555555557</v>
      </c>
      <c r="O20" s="573">
        <f t="shared" si="2"/>
        <v>8.0582222222222217</v>
      </c>
      <c r="P20" s="573">
        <f t="shared" si="2"/>
        <v>2.1360000000000001</v>
      </c>
      <c r="Q20" s="573">
        <f t="shared" si="2"/>
        <v>454.23333333333335</v>
      </c>
      <c r="R20" s="573">
        <f>SUM(O20:Q20)</f>
        <v>464.42755555555556</v>
      </c>
      <c r="S20" s="573">
        <v>0</v>
      </c>
      <c r="T20" s="573">
        <v>0</v>
      </c>
      <c r="U20" s="573">
        <v>-5.08</v>
      </c>
      <c r="V20" s="573">
        <f>SUM(S20:U20)</f>
        <v>-5.08</v>
      </c>
      <c r="X20" s="563">
        <v>37.24</v>
      </c>
      <c r="Y20" s="563">
        <v>4.26</v>
      </c>
      <c r="Z20" s="565">
        <f t="shared" si="3"/>
        <v>446.05</v>
      </c>
      <c r="AA20" s="565">
        <f t="shared" si="4"/>
        <v>50.702755555555555</v>
      </c>
      <c r="AC20">
        <v>167.15</v>
      </c>
      <c r="AD20" s="370">
        <f>I20+AC20</f>
        <v>575.96</v>
      </c>
      <c r="AF20" s="393">
        <v>371.5652</v>
      </c>
      <c r="AH20" s="393">
        <v>7.2624000000000004</v>
      </c>
      <c r="AI20" s="393">
        <v>1.9224000000000001</v>
      </c>
    </row>
    <row r="21" spans="1:35" s="16" customFormat="1">
      <c r="A21" s="266"/>
      <c r="B21" s="279" t="s">
        <v>85</v>
      </c>
      <c r="C21" s="375">
        <f>SUM(C16:C20)</f>
        <v>72.130762000000004</v>
      </c>
      <c r="D21" s="375">
        <f>SUM(D16:D20)</f>
        <v>19.093437000000002</v>
      </c>
      <c r="E21" s="375">
        <f>SUM(E16:E20)</f>
        <v>2030.2688009999999</v>
      </c>
      <c r="F21" s="375">
        <f>SUM(F16:F20)</f>
        <v>2121.4929999999999</v>
      </c>
      <c r="G21" s="375">
        <v>32.164680000000004</v>
      </c>
      <c r="H21" s="375">
        <v>8.5141800000000014</v>
      </c>
      <c r="I21" s="375">
        <f>SUM(I16:I20)</f>
        <v>2035.32</v>
      </c>
      <c r="J21" s="375">
        <f t="shared" si="0"/>
        <v>2075.9988600000001</v>
      </c>
      <c r="K21" s="574">
        <f>SUM(K16:K20)</f>
        <v>3.1682177777777785</v>
      </c>
      <c r="L21" s="574">
        <f>SUM(L16:L20)</f>
        <v>0.83894000000000002</v>
      </c>
      <c r="M21" s="574">
        <f>SUM(M16:M20)</f>
        <v>203.72555555555556</v>
      </c>
      <c r="N21" s="574">
        <f t="shared" si="1"/>
        <v>207.73271333333335</v>
      </c>
      <c r="O21" s="574">
        <f t="shared" si="2"/>
        <v>35.332897777777781</v>
      </c>
      <c r="P21" s="574">
        <f t="shared" si="2"/>
        <v>9.3531200000000005</v>
      </c>
      <c r="Q21" s="574">
        <f t="shared" si="2"/>
        <v>2239.0455555555554</v>
      </c>
      <c r="R21" s="574">
        <f>SUM(R16:R20)</f>
        <v>2283.8444733333336</v>
      </c>
      <c r="S21" s="574">
        <f>SUM(S17:S20)</f>
        <v>0</v>
      </c>
      <c r="T21" s="574">
        <f>SUM(T17:T20)</f>
        <v>0</v>
      </c>
      <c r="U21" s="574">
        <f>SUM(U16:U20)</f>
        <v>-22.82</v>
      </c>
      <c r="V21" s="574">
        <f>SUM(S21:U21)</f>
        <v>-22.82</v>
      </c>
      <c r="X21" s="564">
        <f>SUM(X16:X20)</f>
        <v>299.57</v>
      </c>
      <c r="Y21" s="564">
        <f>SUM(Y16:Y20)</f>
        <v>31.549999999999997</v>
      </c>
      <c r="Z21" s="565">
        <f t="shared" si="3"/>
        <v>2334.89</v>
      </c>
      <c r="AA21" s="565">
        <f t="shared" si="4"/>
        <v>239.28271333333333</v>
      </c>
      <c r="AB21" s="553"/>
      <c r="AC21">
        <f>SUM(AC16:AC20)</f>
        <v>830.4</v>
      </c>
      <c r="AD21" s="370">
        <f>SUM(AD16:AD20)</f>
        <v>2865.7200000000003</v>
      </c>
      <c r="AF21" s="370">
        <v>1735.7411400000001</v>
      </c>
      <c r="AH21" s="370">
        <v>32.164680000000004</v>
      </c>
      <c r="AI21" s="370">
        <v>8.5141800000000014</v>
      </c>
    </row>
    <row r="22" spans="1:35" ht="26.4">
      <c r="A22" s="3"/>
      <c r="B22" s="183" t="s">
        <v>242</v>
      </c>
      <c r="C22" s="392"/>
      <c r="D22" s="392"/>
      <c r="E22" s="392"/>
      <c r="F22" s="374"/>
      <c r="G22" s="392"/>
      <c r="H22" s="392"/>
      <c r="I22" s="392"/>
      <c r="J22" s="374"/>
      <c r="K22" s="573"/>
      <c r="L22" s="573"/>
      <c r="M22" s="573"/>
      <c r="N22" s="573"/>
      <c r="O22" s="573"/>
      <c r="P22" s="573"/>
      <c r="Q22" s="573"/>
      <c r="R22" s="573"/>
      <c r="S22" s="573"/>
      <c r="T22" s="573"/>
      <c r="U22" s="573"/>
      <c r="V22" s="573"/>
      <c r="AD22" s="370"/>
    </row>
    <row r="23" spans="1:35">
      <c r="A23" s="3">
        <v>6</v>
      </c>
      <c r="B23" s="181" t="s">
        <v>182</v>
      </c>
      <c r="C23" s="392">
        <v>0</v>
      </c>
      <c r="D23" s="392">
        <v>0</v>
      </c>
      <c r="E23" s="392">
        <v>0</v>
      </c>
      <c r="F23" s="392">
        <v>0</v>
      </c>
      <c r="G23" s="392">
        <v>0</v>
      </c>
      <c r="H23" s="392">
        <v>0</v>
      </c>
      <c r="I23" s="392">
        <v>0</v>
      </c>
      <c r="J23" s="392">
        <v>0</v>
      </c>
      <c r="K23" s="573">
        <v>0</v>
      </c>
      <c r="L23" s="573">
        <v>0</v>
      </c>
      <c r="M23" s="573">
        <v>0</v>
      </c>
      <c r="N23" s="573">
        <v>0</v>
      </c>
      <c r="O23" s="573">
        <v>0</v>
      </c>
      <c r="P23" s="573">
        <v>0</v>
      </c>
      <c r="Q23" s="573">
        <v>0</v>
      </c>
      <c r="R23" s="573">
        <v>0</v>
      </c>
      <c r="S23" s="573">
        <v>0</v>
      </c>
      <c r="T23" s="573">
        <v>0</v>
      </c>
      <c r="U23" s="573">
        <v>0</v>
      </c>
      <c r="V23" s="573">
        <f>SUM(S23:U23)</f>
        <v>0</v>
      </c>
    </row>
    <row r="24" spans="1:35">
      <c r="A24" s="3">
        <v>7</v>
      </c>
      <c r="B24" s="182" t="s">
        <v>130</v>
      </c>
      <c r="C24" s="392">
        <f>F24*3.4%</f>
        <v>0.91970000000000007</v>
      </c>
      <c r="D24" s="392">
        <f>F24*0.9%</f>
        <v>0.24345000000000003</v>
      </c>
      <c r="E24" s="392">
        <f>F24*95.7%</f>
        <v>25.886850000000003</v>
      </c>
      <c r="F24" s="374">
        <v>27.05</v>
      </c>
      <c r="G24" s="392">
        <v>0</v>
      </c>
      <c r="H24" s="392">
        <v>0</v>
      </c>
      <c r="I24" s="392">
        <v>0</v>
      </c>
      <c r="J24" s="392">
        <v>0</v>
      </c>
      <c r="K24" s="573">
        <v>0</v>
      </c>
      <c r="L24" s="573">
        <v>0</v>
      </c>
      <c r="M24" s="573">
        <v>0</v>
      </c>
      <c r="N24" s="573">
        <v>0</v>
      </c>
      <c r="O24" s="573">
        <v>0</v>
      </c>
      <c r="P24" s="573">
        <v>0</v>
      </c>
      <c r="Q24" s="573">
        <v>0</v>
      </c>
      <c r="R24" s="573">
        <v>0</v>
      </c>
      <c r="S24" s="573">
        <v>0</v>
      </c>
      <c r="T24" s="573">
        <v>0</v>
      </c>
      <c r="U24" s="573">
        <v>0</v>
      </c>
      <c r="V24" s="573">
        <f>SUM(S24:U24)</f>
        <v>0</v>
      </c>
    </row>
    <row r="25" spans="1:35">
      <c r="A25" s="9"/>
      <c r="B25" s="182" t="s">
        <v>85</v>
      </c>
      <c r="C25" s="375">
        <f>SUM(C24)</f>
        <v>0.91970000000000007</v>
      </c>
      <c r="D25" s="375">
        <f>SUM(D24)</f>
        <v>0.24345000000000003</v>
      </c>
      <c r="E25" s="375">
        <f>SUM(E24)</f>
        <v>25.886850000000003</v>
      </c>
      <c r="F25" s="375">
        <f>SUM(F24)</f>
        <v>27.05</v>
      </c>
      <c r="G25" s="392">
        <v>0</v>
      </c>
      <c r="H25" s="392">
        <v>0</v>
      </c>
      <c r="I25" s="392">
        <v>0</v>
      </c>
      <c r="J25" s="392">
        <v>0</v>
      </c>
      <c r="K25" s="573">
        <v>0</v>
      </c>
      <c r="L25" s="573">
        <v>0</v>
      </c>
      <c r="M25" s="573">
        <v>0</v>
      </c>
      <c r="N25" s="573">
        <v>0</v>
      </c>
      <c r="O25" s="573">
        <v>0</v>
      </c>
      <c r="P25" s="573">
        <v>0</v>
      </c>
      <c r="Q25" s="573">
        <v>0</v>
      </c>
      <c r="R25" s="573">
        <v>0</v>
      </c>
      <c r="S25" s="573">
        <v>0</v>
      </c>
      <c r="T25" s="573">
        <v>0</v>
      </c>
      <c r="U25" s="573">
        <v>0</v>
      </c>
      <c r="V25" s="573">
        <f>SUM(S25:U25)</f>
        <v>0</v>
      </c>
    </row>
    <row r="26" spans="1:35">
      <c r="A26" s="9"/>
      <c r="B26" s="182" t="s">
        <v>32</v>
      </c>
      <c r="C26" s="439">
        <f t="shared" ref="C26:V26" si="5">C21+C25</f>
        <v>73.05046200000001</v>
      </c>
      <c r="D26" s="439">
        <f t="shared" si="5"/>
        <v>19.336887000000001</v>
      </c>
      <c r="E26" s="439">
        <f t="shared" si="5"/>
        <v>2056.155651</v>
      </c>
      <c r="F26" s="439">
        <f t="shared" si="5"/>
        <v>2148.5430000000001</v>
      </c>
      <c r="G26" s="439">
        <f t="shared" si="5"/>
        <v>32.164680000000004</v>
      </c>
      <c r="H26" s="439">
        <f t="shared" si="5"/>
        <v>8.5141800000000014</v>
      </c>
      <c r="I26" s="439">
        <f t="shared" si="5"/>
        <v>2035.32</v>
      </c>
      <c r="J26" s="439">
        <f t="shared" si="5"/>
        <v>2075.9988600000001</v>
      </c>
      <c r="K26" s="575">
        <f t="shared" si="5"/>
        <v>3.1682177777777785</v>
      </c>
      <c r="L26" s="575">
        <f t="shared" si="5"/>
        <v>0.83894000000000002</v>
      </c>
      <c r="M26" s="575">
        <f t="shared" si="5"/>
        <v>203.72555555555556</v>
      </c>
      <c r="N26" s="575">
        <f t="shared" si="5"/>
        <v>207.73271333333335</v>
      </c>
      <c r="O26" s="575">
        <f t="shared" si="5"/>
        <v>35.332897777777781</v>
      </c>
      <c r="P26" s="575">
        <f t="shared" si="5"/>
        <v>9.3531200000000005</v>
      </c>
      <c r="Q26" s="575">
        <f t="shared" si="5"/>
        <v>2239.0455555555554</v>
      </c>
      <c r="R26" s="575">
        <f t="shared" si="5"/>
        <v>2283.8444733333336</v>
      </c>
      <c r="S26" s="575">
        <f t="shared" si="5"/>
        <v>0</v>
      </c>
      <c r="T26" s="575">
        <f t="shared" si="5"/>
        <v>0</v>
      </c>
      <c r="U26" s="575">
        <f t="shared" si="5"/>
        <v>-22.82</v>
      </c>
      <c r="V26" s="575">
        <f t="shared" si="5"/>
        <v>-22.82</v>
      </c>
    </row>
    <row r="27" spans="1:35">
      <c r="A27" s="13"/>
      <c r="B27" s="450"/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</row>
    <row r="31" spans="1:35" ht="12.75" customHeight="1"/>
    <row r="32" spans="1:35" ht="12.75" customHeight="1"/>
    <row r="33" spans="1:30" ht="12.75" customHeight="1">
      <c r="A33" s="15" t="s">
        <v>11</v>
      </c>
      <c r="B33" s="15"/>
      <c r="C33" s="15"/>
      <c r="D33" s="15"/>
      <c r="E33" s="15"/>
      <c r="F33" s="15"/>
      <c r="G33" s="15"/>
      <c r="H33" s="473"/>
      <c r="I33" s="15"/>
      <c r="J33" s="473"/>
      <c r="K33" s="473"/>
      <c r="L33" s="473"/>
      <c r="M33" s="473"/>
      <c r="N33" s="473"/>
      <c r="O33" s="552"/>
      <c r="P33" s="552"/>
      <c r="Q33" s="552"/>
      <c r="R33" s="552"/>
      <c r="S33" s="473"/>
    </row>
    <row r="34" spans="1:30" ht="12.75" customHeight="1"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631" t="s">
        <v>858</v>
      </c>
      <c r="P34" s="631"/>
      <c r="Q34" s="631"/>
      <c r="R34" s="631"/>
      <c r="S34" s="631"/>
      <c r="T34" s="631"/>
      <c r="U34" s="552"/>
      <c r="V34" s="552"/>
    </row>
    <row r="35" spans="1:30" ht="12.75" customHeight="1">
      <c r="B35" s="552"/>
      <c r="C35" s="552"/>
      <c r="D35" s="552"/>
      <c r="E35" s="552"/>
      <c r="F35" s="552"/>
      <c r="G35" s="552"/>
      <c r="H35" s="552"/>
      <c r="I35" s="552"/>
      <c r="J35" s="552"/>
      <c r="K35" s="552"/>
      <c r="L35" s="552"/>
      <c r="M35" s="552"/>
      <c r="N35" s="552"/>
      <c r="O35" s="631" t="s">
        <v>859</v>
      </c>
      <c r="P35" s="631"/>
      <c r="Q35" s="631"/>
      <c r="R35" s="631"/>
      <c r="S35" s="631"/>
      <c r="T35" s="631"/>
      <c r="U35" s="552"/>
      <c r="V35" s="552"/>
    </row>
    <row r="36" spans="1:30" ht="15">
      <c r="O36" s="581"/>
      <c r="P36" s="581"/>
      <c r="Q36" s="581"/>
      <c r="R36" s="581"/>
      <c r="S36" s="581"/>
      <c r="T36" s="581"/>
    </row>
    <row r="41" spans="1:30">
      <c r="A41" s="685" t="s">
        <v>2</v>
      </c>
      <c r="B41" s="685" t="s">
        <v>106</v>
      </c>
      <c r="C41" s="638" t="s">
        <v>153</v>
      </c>
      <c r="D41" s="639"/>
      <c r="E41" s="639"/>
      <c r="F41" s="640"/>
      <c r="G41" s="687" t="s">
        <v>904</v>
      </c>
      <c r="H41" s="688"/>
      <c r="I41" s="688"/>
      <c r="J41" s="688"/>
      <c r="K41" s="688"/>
      <c r="L41" s="688"/>
      <c r="M41" s="688"/>
      <c r="N41" s="688"/>
      <c r="O41" s="688"/>
      <c r="P41" s="688"/>
      <c r="Q41" s="688"/>
      <c r="R41" s="689"/>
      <c r="S41" s="690" t="s">
        <v>254</v>
      </c>
      <c r="T41" s="691"/>
      <c r="U41" s="691"/>
      <c r="V41" s="692"/>
    </row>
    <row r="42" spans="1:30">
      <c r="A42" s="686"/>
      <c r="B42" s="686"/>
      <c r="C42" s="641"/>
      <c r="D42" s="642"/>
      <c r="E42" s="642"/>
      <c r="F42" s="643"/>
      <c r="G42" s="636" t="s">
        <v>173</v>
      </c>
      <c r="H42" s="677"/>
      <c r="I42" s="677"/>
      <c r="J42" s="637"/>
      <c r="K42" s="636" t="s">
        <v>174</v>
      </c>
      <c r="L42" s="677"/>
      <c r="M42" s="677"/>
      <c r="N42" s="637"/>
      <c r="O42" s="635" t="s">
        <v>15</v>
      </c>
      <c r="P42" s="635"/>
      <c r="Q42" s="635"/>
      <c r="R42" s="635"/>
      <c r="S42" s="693"/>
      <c r="T42" s="694"/>
      <c r="U42" s="694"/>
      <c r="V42" s="695"/>
    </row>
    <row r="43" spans="1:30" ht="39.6">
      <c r="A43" s="544"/>
      <c r="B43" s="544"/>
      <c r="C43" s="543" t="s">
        <v>255</v>
      </c>
      <c r="D43" s="543" t="s">
        <v>256</v>
      </c>
      <c r="E43" s="543" t="s">
        <v>257</v>
      </c>
      <c r="F43" s="543" t="s">
        <v>85</v>
      </c>
      <c r="G43" s="543" t="s">
        <v>255</v>
      </c>
      <c r="H43" s="543" t="s">
        <v>256</v>
      </c>
      <c r="I43" s="543" t="s">
        <v>257</v>
      </c>
      <c r="J43" s="543" t="s">
        <v>15</v>
      </c>
      <c r="K43" s="543" t="s">
        <v>255</v>
      </c>
      <c r="L43" s="543" t="s">
        <v>256</v>
      </c>
      <c r="M43" s="543" t="s">
        <v>257</v>
      </c>
      <c r="N43" s="543" t="s">
        <v>85</v>
      </c>
      <c r="O43" s="543" t="s">
        <v>255</v>
      </c>
      <c r="P43" s="543" t="s">
        <v>256</v>
      </c>
      <c r="Q43" s="543" t="s">
        <v>257</v>
      </c>
      <c r="R43" s="543" t="s">
        <v>15</v>
      </c>
      <c r="S43" s="542" t="s">
        <v>472</v>
      </c>
      <c r="T43" s="542" t="s">
        <v>473</v>
      </c>
      <c r="U43" s="542" t="s">
        <v>474</v>
      </c>
      <c r="V43" s="269" t="s">
        <v>475</v>
      </c>
    </row>
    <row r="44" spans="1:30">
      <c r="A44" s="156">
        <v>1</v>
      </c>
      <c r="B44" s="179">
        <v>2</v>
      </c>
      <c r="C44" s="156">
        <v>3</v>
      </c>
      <c r="D44" s="156">
        <v>4</v>
      </c>
      <c r="E44" s="179">
        <v>5</v>
      </c>
      <c r="F44" s="156">
        <v>6</v>
      </c>
      <c r="G44" s="156">
        <v>7</v>
      </c>
      <c r="H44" s="179">
        <v>8</v>
      </c>
      <c r="I44" s="156">
        <v>9</v>
      </c>
      <c r="J44" s="156">
        <v>10</v>
      </c>
      <c r="K44" s="179">
        <v>11</v>
      </c>
      <c r="L44" s="156">
        <v>12</v>
      </c>
      <c r="M44" s="156">
        <v>13</v>
      </c>
      <c r="N44" s="179">
        <v>14</v>
      </c>
      <c r="O44" s="156">
        <v>15</v>
      </c>
      <c r="P44" s="156">
        <v>16</v>
      </c>
      <c r="Q44" s="179">
        <v>17</v>
      </c>
      <c r="R44" s="156">
        <v>18</v>
      </c>
      <c r="S44" s="156">
        <v>19</v>
      </c>
      <c r="T44" s="179">
        <v>20</v>
      </c>
      <c r="U44" s="156">
        <v>21</v>
      </c>
      <c r="V44" s="156">
        <v>22</v>
      </c>
    </row>
    <row r="45" spans="1:30" ht="26.4">
      <c r="A45" s="540"/>
      <c r="B45" s="181" t="s">
        <v>241</v>
      </c>
      <c r="C45" s="540"/>
      <c r="D45" s="540"/>
      <c r="E45" s="540"/>
      <c r="F45" s="267"/>
      <c r="G45" s="8"/>
      <c r="H45" s="8"/>
      <c r="I45" s="8"/>
      <c r="J45" s="267"/>
      <c r="K45" s="8"/>
      <c r="L45" s="8"/>
      <c r="M45" s="8"/>
      <c r="N45" s="8"/>
      <c r="O45" s="8"/>
      <c r="P45" s="8"/>
      <c r="Q45" s="8"/>
      <c r="R45" s="8"/>
      <c r="S45" s="8"/>
      <c r="T45" s="9"/>
      <c r="U45" s="9"/>
      <c r="V45" s="9"/>
    </row>
    <row r="46" spans="1:30">
      <c r="A46" s="541">
        <v>1</v>
      </c>
      <c r="B46" s="181" t="s">
        <v>180</v>
      </c>
      <c r="C46" s="374">
        <f>F46*3.4%</f>
        <v>3.9848000000000003</v>
      </c>
      <c r="D46" s="374">
        <f>F46*0.9%</f>
        <v>1.0548000000000002</v>
      </c>
      <c r="E46" s="374">
        <f>F46*95.7%</f>
        <v>112.16040000000001</v>
      </c>
      <c r="F46" s="374">
        <v>117.2</v>
      </c>
      <c r="G46" s="392">
        <f>J46*3.4%</f>
        <v>1.8927800000000001</v>
      </c>
      <c r="H46" s="392">
        <f>J46*0.9%</f>
        <v>0.50103000000000009</v>
      </c>
      <c r="I46" s="392">
        <f>J46*95.7%</f>
        <v>53.276190000000007</v>
      </c>
      <c r="J46" s="374">
        <v>55.67</v>
      </c>
      <c r="K46" s="391">
        <v>0</v>
      </c>
      <c r="L46" s="391">
        <v>0</v>
      </c>
      <c r="M46" s="391">
        <v>0</v>
      </c>
      <c r="N46" s="391">
        <v>0</v>
      </c>
      <c r="O46" s="391">
        <f t="shared" ref="O46:O51" si="6">G46+K46</f>
        <v>1.8927800000000001</v>
      </c>
      <c r="P46" s="391">
        <f t="shared" ref="P46:P51" si="7">H46+L46</f>
        <v>0.50103000000000009</v>
      </c>
      <c r="Q46" s="391">
        <f t="shared" ref="Q46:Q51" si="8">I46+M46</f>
        <v>53.276190000000007</v>
      </c>
      <c r="R46" s="391">
        <f t="shared" ref="R46:R51" si="9">SUM(O46:Q46)</f>
        <v>55.670000000000009</v>
      </c>
      <c r="S46" s="392">
        <f t="shared" ref="S46:S51" si="10">C46-O46</f>
        <v>2.0920200000000002</v>
      </c>
      <c r="T46" s="392">
        <f t="shared" ref="T46:T51" si="11">D46-P46</f>
        <v>0.5537700000000001</v>
      </c>
      <c r="U46" s="392">
        <f t="shared" ref="U46:U51" si="12">E46-Q46</f>
        <v>58.884210000000003</v>
      </c>
      <c r="V46" s="392">
        <f t="shared" ref="V46:V51" si="13">SUM(S46:U46)</f>
        <v>61.53</v>
      </c>
      <c r="X46">
        <v>79.680000000000007</v>
      </c>
      <c r="Y46">
        <v>0</v>
      </c>
      <c r="Z46">
        <v>36.18</v>
      </c>
      <c r="AA46">
        <v>0</v>
      </c>
      <c r="AB46">
        <v>1.34</v>
      </c>
      <c r="AC46">
        <v>0</v>
      </c>
      <c r="AD46">
        <f>SUM(X46:AC46)</f>
        <v>117.20000000000002</v>
      </c>
    </row>
    <row r="47" spans="1:30">
      <c r="A47" s="541">
        <v>2</v>
      </c>
      <c r="B47" s="182" t="s">
        <v>125</v>
      </c>
      <c r="C47" s="374">
        <f>F47*3.4%</f>
        <v>49.35474</v>
      </c>
      <c r="D47" s="374">
        <f>F47*0.9%</f>
        <v>13.064490000000001</v>
      </c>
      <c r="E47" s="374">
        <f>F47*95.7%</f>
        <v>1389.1907699999999</v>
      </c>
      <c r="F47" s="374">
        <v>1451.61</v>
      </c>
      <c r="G47" s="392">
        <f>J47*3.4%</f>
        <v>21.261560000000003</v>
      </c>
      <c r="H47" s="392">
        <f>J47*0.9%</f>
        <v>5.6280600000000005</v>
      </c>
      <c r="I47" s="392">
        <f>J47*95.7%</f>
        <v>598.45038000000011</v>
      </c>
      <c r="J47" s="374">
        <v>625.34</v>
      </c>
      <c r="K47" s="392">
        <f>N47*3.4%</f>
        <v>2.36266</v>
      </c>
      <c r="L47" s="392">
        <f>N47*0.9%</f>
        <v>0.62541000000000002</v>
      </c>
      <c r="M47" s="392">
        <f>N47*95.7%</f>
        <v>66.501930000000002</v>
      </c>
      <c r="N47" s="391">
        <v>69.489999999999995</v>
      </c>
      <c r="O47" s="391">
        <f t="shared" si="6"/>
        <v>23.624220000000001</v>
      </c>
      <c r="P47" s="391">
        <f t="shared" si="7"/>
        <v>6.2534700000000001</v>
      </c>
      <c r="Q47" s="391">
        <f t="shared" si="8"/>
        <v>664.95231000000013</v>
      </c>
      <c r="R47" s="391">
        <f t="shared" si="9"/>
        <v>694.83000000000015</v>
      </c>
      <c r="S47" s="392">
        <f t="shared" si="10"/>
        <v>25.730519999999999</v>
      </c>
      <c r="T47" s="392">
        <f t="shared" si="11"/>
        <v>6.811020000000001</v>
      </c>
      <c r="U47" s="392">
        <f t="shared" si="12"/>
        <v>724.2384599999998</v>
      </c>
      <c r="V47" s="392">
        <f t="shared" si="13"/>
        <v>756.77999999999975</v>
      </c>
      <c r="X47">
        <v>987.99</v>
      </c>
      <c r="Y47">
        <v>108.89</v>
      </c>
      <c r="Z47">
        <v>447.02</v>
      </c>
      <c r="AA47">
        <v>49.85</v>
      </c>
      <c r="AB47">
        <v>16.600000000000001</v>
      </c>
      <c r="AC47">
        <v>1.85</v>
      </c>
      <c r="AD47">
        <f>SUM(X47:AC47)</f>
        <v>1612.1999999999998</v>
      </c>
    </row>
    <row r="48" spans="1:30" ht="26.4">
      <c r="A48" s="541">
        <v>3</v>
      </c>
      <c r="B48" s="181" t="s">
        <v>126</v>
      </c>
      <c r="C48" s="374">
        <f>F48*3.4%</f>
        <v>3.3082000000000003</v>
      </c>
      <c r="D48" s="374">
        <f>F48*0.9%</f>
        <v>0.87570000000000003</v>
      </c>
      <c r="E48" s="374">
        <f>F48*95.7%</f>
        <v>93.116100000000003</v>
      </c>
      <c r="F48" s="374">
        <v>97.3</v>
      </c>
      <c r="G48" s="392">
        <f>J48*3.4%</f>
        <v>1.0033400000000001</v>
      </c>
      <c r="H48" s="392">
        <f>J48*0.9%</f>
        <v>0.26559000000000005</v>
      </c>
      <c r="I48" s="392">
        <f>J48*95.7%</f>
        <v>28.241070000000004</v>
      </c>
      <c r="J48" s="374">
        <v>29.51</v>
      </c>
      <c r="K48" s="392">
        <f>N48*3.4%</f>
        <v>0</v>
      </c>
      <c r="L48" s="392">
        <f>N48*0.9%</f>
        <v>0</v>
      </c>
      <c r="M48" s="392">
        <f>N48*95.7%</f>
        <v>0</v>
      </c>
      <c r="N48" s="391">
        <v>0</v>
      </c>
      <c r="O48" s="391">
        <f t="shared" si="6"/>
        <v>1.0033400000000001</v>
      </c>
      <c r="P48" s="391">
        <f t="shared" si="7"/>
        <v>0.26559000000000005</v>
      </c>
      <c r="Q48" s="391">
        <f t="shared" si="8"/>
        <v>28.241070000000004</v>
      </c>
      <c r="R48" s="391">
        <f t="shared" si="9"/>
        <v>29.510000000000005</v>
      </c>
      <c r="S48" s="392">
        <f t="shared" si="10"/>
        <v>2.3048600000000001</v>
      </c>
      <c r="T48" s="392">
        <f t="shared" si="11"/>
        <v>0.61010999999999993</v>
      </c>
      <c r="U48" s="392">
        <f t="shared" si="12"/>
        <v>64.875029999999995</v>
      </c>
      <c r="V48" s="392">
        <f t="shared" si="13"/>
        <v>67.789999999999992</v>
      </c>
      <c r="X48">
        <v>66.16</v>
      </c>
      <c r="Y48">
        <v>0</v>
      </c>
      <c r="Z48">
        <v>30.04</v>
      </c>
      <c r="AA48">
        <v>0</v>
      </c>
      <c r="AB48">
        <v>1.1200000000000001</v>
      </c>
      <c r="AC48">
        <v>0</v>
      </c>
      <c r="AD48">
        <f>SUM(X48:AC48)</f>
        <v>97.32</v>
      </c>
    </row>
    <row r="49" spans="1:30">
      <c r="A49" s="541">
        <v>4</v>
      </c>
      <c r="B49" s="182" t="s">
        <v>127</v>
      </c>
      <c r="C49" s="374">
        <f>F49*3.4%</f>
        <v>1.2753399999999999</v>
      </c>
      <c r="D49" s="374">
        <f>F49*0.9%</f>
        <v>0.33759</v>
      </c>
      <c r="E49" s="374">
        <f>F49*95.7%</f>
        <v>35.897069999999999</v>
      </c>
      <c r="F49" s="374">
        <v>37.51</v>
      </c>
      <c r="G49" s="392">
        <f>J49*3.4%</f>
        <v>0.74460000000000004</v>
      </c>
      <c r="H49" s="392">
        <f>J49*0.9%</f>
        <v>0.1971</v>
      </c>
      <c r="I49" s="392">
        <f>J49*95.7%</f>
        <v>20.958300000000001</v>
      </c>
      <c r="J49" s="374">
        <v>21.9</v>
      </c>
      <c r="K49" s="392">
        <f>N49*3.4%</f>
        <v>0</v>
      </c>
      <c r="L49" s="392">
        <f>N49*0.9%</f>
        <v>0</v>
      </c>
      <c r="M49" s="392">
        <f>N49*95.7%</f>
        <v>0</v>
      </c>
      <c r="N49" s="391">
        <v>0</v>
      </c>
      <c r="O49" s="391">
        <f t="shared" si="6"/>
        <v>0.74460000000000004</v>
      </c>
      <c r="P49" s="391">
        <f t="shared" si="7"/>
        <v>0.1971</v>
      </c>
      <c r="Q49" s="391">
        <f t="shared" si="8"/>
        <v>20.958300000000001</v>
      </c>
      <c r="R49" s="391">
        <f t="shared" si="9"/>
        <v>21.900000000000002</v>
      </c>
      <c r="S49" s="392">
        <f t="shared" si="10"/>
        <v>0.53073999999999988</v>
      </c>
      <c r="T49" s="392">
        <f t="shared" si="11"/>
        <v>0.14049</v>
      </c>
      <c r="U49" s="392">
        <f t="shared" si="12"/>
        <v>14.938769999999998</v>
      </c>
      <c r="V49" s="392">
        <f t="shared" si="13"/>
        <v>15.609999999999998</v>
      </c>
      <c r="X49">
        <v>25.15</v>
      </c>
      <c r="Y49">
        <v>0</v>
      </c>
      <c r="Z49">
        <v>12.02</v>
      </c>
      <c r="AA49">
        <v>0</v>
      </c>
      <c r="AB49">
        <v>0.34</v>
      </c>
      <c r="AC49">
        <v>0</v>
      </c>
      <c r="AD49">
        <f>SUM(X49:AC49)</f>
        <v>37.510000000000005</v>
      </c>
    </row>
    <row r="50" spans="1:30" ht="26.4">
      <c r="A50" s="541">
        <v>5</v>
      </c>
      <c r="B50" s="181" t="s">
        <v>128</v>
      </c>
      <c r="C50" s="374">
        <f>F50*3.4%</f>
        <v>14.207682</v>
      </c>
      <c r="D50" s="374">
        <f>F50*0.9%</f>
        <v>3.7608570000000006</v>
      </c>
      <c r="E50" s="374">
        <f>F50*95.7%</f>
        <v>399.90446100000003</v>
      </c>
      <c r="F50" s="374">
        <v>417.87299999999999</v>
      </c>
      <c r="G50" s="392">
        <f>J50*3.4%</f>
        <v>7.2624000000000004</v>
      </c>
      <c r="H50" s="392">
        <f>J50*0.9%</f>
        <v>1.9224000000000001</v>
      </c>
      <c r="I50" s="392">
        <f>J50*95.7%</f>
        <v>204.4152</v>
      </c>
      <c r="J50" s="374">
        <v>213.6</v>
      </c>
      <c r="K50" s="392">
        <f>N50*3.4%</f>
        <v>0.80647999999999997</v>
      </c>
      <c r="L50" s="392">
        <f>N50*0.9%</f>
        <v>0.21348</v>
      </c>
      <c r="M50" s="392">
        <f>N50*95.7%</f>
        <v>22.700040000000001</v>
      </c>
      <c r="N50" s="391">
        <v>23.72</v>
      </c>
      <c r="O50" s="391">
        <f t="shared" si="6"/>
        <v>8.0688800000000001</v>
      </c>
      <c r="P50" s="391">
        <f t="shared" si="7"/>
        <v>2.1358800000000002</v>
      </c>
      <c r="Q50" s="391">
        <f t="shared" si="8"/>
        <v>227.11524</v>
      </c>
      <c r="R50" s="391">
        <f t="shared" si="9"/>
        <v>237.32</v>
      </c>
      <c r="S50" s="392">
        <f t="shared" si="10"/>
        <v>6.1388020000000001</v>
      </c>
      <c r="T50" s="392">
        <f t="shared" si="11"/>
        <v>1.6249770000000003</v>
      </c>
      <c r="U50" s="392">
        <f t="shared" si="12"/>
        <v>172.78922100000003</v>
      </c>
      <c r="V50" s="392">
        <f t="shared" si="13"/>
        <v>180.55300000000003</v>
      </c>
      <c r="X50">
        <v>263.25</v>
      </c>
      <c r="Y50">
        <v>29.25</v>
      </c>
      <c r="Z50">
        <v>154.62</v>
      </c>
      <c r="AA50">
        <v>17.18</v>
      </c>
      <c r="AB50">
        <v>0</v>
      </c>
      <c r="AC50">
        <v>0</v>
      </c>
      <c r="AD50">
        <f>SUM(X50:AC50)</f>
        <v>464.3</v>
      </c>
    </row>
    <row r="51" spans="1:30">
      <c r="A51" s="266"/>
      <c r="B51" s="279" t="s">
        <v>85</v>
      </c>
      <c r="C51" s="375">
        <f t="shared" ref="C51:J51" si="14">SUM(C46:C50)</f>
        <v>72.130762000000004</v>
      </c>
      <c r="D51" s="375">
        <f t="shared" si="14"/>
        <v>19.093437000000002</v>
      </c>
      <c r="E51" s="375">
        <f t="shared" si="14"/>
        <v>2030.2688009999999</v>
      </c>
      <c r="F51" s="375">
        <f t="shared" si="14"/>
        <v>2121.4929999999999</v>
      </c>
      <c r="G51" s="375">
        <f t="shared" si="14"/>
        <v>32.164680000000004</v>
      </c>
      <c r="H51" s="375">
        <f t="shared" si="14"/>
        <v>8.5141800000000014</v>
      </c>
      <c r="I51" s="375">
        <f t="shared" si="14"/>
        <v>905.34114000000022</v>
      </c>
      <c r="J51" s="375">
        <f t="shared" si="14"/>
        <v>946.02</v>
      </c>
      <c r="K51" s="375">
        <f>SUM(K47:K50)</f>
        <v>3.1691400000000001</v>
      </c>
      <c r="L51" s="375">
        <f>SUM(L47:L50)</f>
        <v>0.83889000000000002</v>
      </c>
      <c r="M51" s="375">
        <f>SUM(M47:M50)</f>
        <v>89.201970000000003</v>
      </c>
      <c r="N51" s="421">
        <f>SUM(N46:N50)</f>
        <v>93.21</v>
      </c>
      <c r="O51" s="421">
        <f t="shared" si="6"/>
        <v>35.333820000000003</v>
      </c>
      <c r="P51" s="421">
        <f t="shared" si="7"/>
        <v>9.3530700000000007</v>
      </c>
      <c r="Q51" s="421">
        <f t="shared" si="8"/>
        <v>994.54311000000018</v>
      </c>
      <c r="R51" s="421">
        <f t="shared" si="9"/>
        <v>1039.2300000000002</v>
      </c>
      <c r="S51" s="375">
        <f t="shared" si="10"/>
        <v>36.796942000000001</v>
      </c>
      <c r="T51" s="375">
        <f t="shared" si="11"/>
        <v>9.7403670000000009</v>
      </c>
      <c r="U51" s="375">
        <f t="shared" si="12"/>
        <v>1035.7256909999996</v>
      </c>
      <c r="V51" s="375">
        <f t="shared" si="13"/>
        <v>1082.2629999999997</v>
      </c>
      <c r="AD51">
        <f>SUM(AD46:AD50)</f>
        <v>2328.5299999999997</v>
      </c>
    </row>
    <row r="52" spans="1:30" ht="26.4">
      <c r="A52" s="541"/>
      <c r="B52" s="183" t="s">
        <v>242</v>
      </c>
      <c r="C52" s="392"/>
      <c r="D52" s="392"/>
      <c r="E52" s="392"/>
      <c r="F52" s="374"/>
      <c r="G52" s="391"/>
      <c r="H52" s="391"/>
      <c r="I52" s="391"/>
      <c r="J52" s="374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</row>
    <row r="53" spans="1:30">
      <c r="A53" s="541">
        <v>6</v>
      </c>
      <c r="B53" s="181" t="s">
        <v>182</v>
      </c>
      <c r="C53" s="392">
        <v>0</v>
      </c>
      <c r="D53" s="392">
        <v>0</v>
      </c>
      <c r="E53" s="392">
        <v>0</v>
      </c>
      <c r="F53" s="392">
        <v>0</v>
      </c>
      <c r="G53" s="392">
        <v>0</v>
      </c>
      <c r="H53" s="392">
        <v>0</v>
      </c>
      <c r="I53" s="392">
        <v>0</v>
      </c>
      <c r="J53" s="392">
        <v>0</v>
      </c>
      <c r="K53" s="392">
        <v>0</v>
      </c>
      <c r="L53" s="392">
        <v>0</v>
      </c>
      <c r="M53" s="392">
        <v>0</v>
      </c>
      <c r="N53" s="392">
        <v>0</v>
      </c>
      <c r="O53" s="392">
        <v>0</v>
      </c>
      <c r="P53" s="392">
        <v>0</v>
      </c>
      <c r="Q53" s="392">
        <v>0</v>
      </c>
      <c r="R53" s="392">
        <v>0</v>
      </c>
      <c r="S53" s="392">
        <v>0</v>
      </c>
      <c r="T53" s="392">
        <v>0</v>
      </c>
      <c r="U53" s="392">
        <v>0</v>
      </c>
      <c r="V53" s="392">
        <v>0</v>
      </c>
    </row>
    <row r="54" spans="1:30">
      <c r="A54" s="541">
        <v>7</v>
      </c>
      <c r="B54" s="182" t="s">
        <v>130</v>
      </c>
      <c r="C54" s="392">
        <f>F54*3.4%</f>
        <v>0.91970000000000007</v>
      </c>
      <c r="D54" s="392">
        <f>F54*0.9%</f>
        <v>0.24345000000000003</v>
      </c>
      <c r="E54" s="392">
        <f>F54*95.7%</f>
        <v>25.886850000000003</v>
      </c>
      <c r="F54" s="374">
        <v>27.05</v>
      </c>
      <c r="G54" s="392">
        <v>0</v>
      </c>
      <c r="H54" s="392">
        <v>0</v>
      </c>
      <c r="I54" s="392">
        <v>0</v>
      </c>
      <c r="J54" s="392">
        <v>0</v>
      </c>
      <c r="K54" s="392">
        <v>0</v>
      </c>
      <c r="L54" s="392">
        <v>0</v>
      </c>
      <c r="M54" s="392">
        <v>0</v>
      </c>
      <c r="N54" s="392">
        <v>0</v>
      </c>
      <c r="O54" s="392">
        <v>0</v>
      </c>
      <c r="P54" s="392">
        <v>0</v>
      </c>
      <c r="Q54" s="392">
        <v>0</v>
      </c>
      <c r="R54" s="392">
        <v>0</v>
      </c>
      <c r="S54" s="392">
        <v>0</v>
      </c>
      <c r="T54" s="392">
        <v>0</v>
      </c>
      <c r="U54" s="392">
        <v>0</v>
      </c>
      <c r="V54" s="392">
        <v>0</v>
      </c>
      <c r="AD54">
        <v>27.05</v>
      </c>
    </row>
    <row r="55" spans="1:30">
      <c r="A55" s="9"/>
      <c r="B55" s="182" t="s">
        <v>85</v>
      </c>
      <c r="C55" s="375">
        <f>SUM(C54)</f>
        <v>0.91970000000000007</v>
      </c>
      <c r="D55" s="375">
        <f>SUM(D54)</f>
        <v>0.24345000000000003</v>
      </c>
      <c r="E55" s="375">
        <f>SUM(E54)</f>
        <v>25.886850000000003</v>
      </c>
      <c r="F55" s="375">
        <f>SUM(F54)</f>
        <v>27.05</v>
      </c>
      <c r="G55" s="392">
        <v>0</v>
      </c>
      <c r="H55" s="392">
        <v>0</v>
      </c>
      <c r="I55" s="392">
        <v>0</v>
      </c>
      <c r="J55" s="392">
        <v>0</v>
      </c>
      <c r="K55" s="392">
        <v>0</v>
      </c>
      <c r="L55" s="392">
        <v>0</v>
      </c>
      <c r="M55" s="392">
        <v>0</v>
      </c>
      <c r="N55" s="392">
        <v>0</v>
      </c>
      <c r="O55" s="392">
        <v>0</v>
      </c>
      <c r="P55" s="392">
        <v>0</v>
      </c>
      <c r="Q55" s="392">
        <v>0</v>
      </c>
      <c r="R55" s="392">
        <v>0</v>
      </c>
      <c r="S55" s="392">
        <v>0</v>
      </c>
      <c r="T55" s="392">
        <v>0</v>
      </c>
      <c r="U55" s="392">
        <v>0</v>
      </c>
      <c r="V55" s="392">
        <v>0</v>
      </c>
    </row>
    <row r="56" spans="1:30">
      <c r="A56" s="9"/>
      <c r="B56" s="182" t="s">
        <v>32</v>
      </c>
      <c r="C56" s="439">
        <f t="shared" ref="C56:V56" si="15">C51+C55</f>
        <v>73.05046200000001</v>
      </c>
      <c r="D56" s="439">
        <f t="shared" si="15"/>
        <v>19.336887000000001</v>
      </c>
      <c r="E56" s="439">
        <f t="shared" si="15"/>
        <v>2056.155651</v>
      </c>
      <c r="F56" s="439">
        <f t="shared" si="15"/>
        <v>2148.5430000000001</v>
      </c>
      <c r="G56" s="439">
        <f t="shared" si="15"/>
        <v>32.164680000000004</v>
      </c>
      <c r="H56" s="439">
        <f t="shared" si="15"/>
        <v>8.5141800000000014</v>
      </c>
      <c r="I56" s="439">
        <f t="shared" si="15"/>
        <v>905.34114000000022</v>
      </c>
      <c r="J56" s="439">
        <f t="shared" si="15"/>
        <v>946.02</v>
      </c>
      <c r="K56" s="439">
        <f t="shared" si="15"/>
        <v>3.1691400000000001</v>
      </c>
      <c r="L56" s="439">
        <f t="shared" si="15"/>
        <v>0.83889000000000002</v>
      </c>
      <c r="M56" s="439">
        <f t="shared" si="15"/>
        <v>89.201970000000003</v>
      </c>
      <c r="N56" s="439">
        <f t="shared" si="15"/>
        <v>93.21</v>
      </c>
      <c r="O56" s="439">
        <f t="shared" si="15"/>
        <v>35.333820000000003</v>
      </c>
      <c r="P56" s="439">
        <f t="shared" si="15"/>
        <v>9.3530700000000007</v>
      </c>
      <c r="Q56" s="439">
        <f t="shared" si="15"/>
        <v>994.54311000000018</v>
      </c>
      <c r="R56" s="439">
        <f t="shared" si="15"/>
        <v>1039.2300000000002</v>
      </c>
      <c r="S56" s="439">
        <f t="shared" si="15"/>
        <v>36.796942000000001</v>
      </c>
      <c r="T56" s="439">
        <f t="shared" si="15"/>
        <v>9.7403670000000009</v>
      </c>
      <c r="U56" s="439">
        <f t="shared" si="15"/>
        <v>1035.7256909999996</v>
      </c>
      <c r="V56" s="439">
        <f t="shared" si="15"/>
        <v>1082.2629999999997</v>
      </c>
      <c r="AD56">
        <f>SUM(AD51:AD55)</f>
        <v>2355.58</v>
      </c>
    </row>
  </sheetData>
  <mergeCells count="24">
    <mergeCell ref="U10:V10"/>
    <mergeCell ref="S11:V12"/>
    <mergeCell ref="A11:A12"/>
    <mergeCell ref="B11:B12"/>
    <mergeCell ref="C11:F12"/>
    <mergeCell ref="G12:J12"/>
    <mergeCell ref="K12:N12"/>
    <mergeCell ref="O12:R12"/>
    <mergeCell ref="G11:R11"/>
    <mergeCell ref="G2:O2"/>
    <mergeCell ref="A3:U3"/>
    <mergeCell ref="A4:U4"/>
    <mergeCell ref="A6:U6"/>
    <mergeCell ref="A8:C8"/>
    <mergeCell ref="O35:T35"/>
    <mergeCell ref="O34:T34"/>
    <mergeCell ref="A41:A42"/>
    <mergeCell ref="B41:B42"/>
    <mergeCell ref="C41:F42"/>
    <mergeCell ref="G41:R41"/>
    <mergeCell ref="S41:V42"/>
    <mergeCell ref="G42:J42"/>
    <mergeCell ref="K42:N42"/>
    <mergeCell ref="O42:R42"/>
  </mergeCells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  <colBreaks count="1" manualBreakCount="1">
    <brk id="23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3" zoomScaleSheetLayoutView="90" workbookViewId="0">
      <selection activeCell="Q36" sqref="Q36"/>
    </sheetView>
  </sheetViews>
  <sheetFormatPr defaultColWidth="9.109375" defaultRowHeight="13.2"/>
  <cols>
    <col min="1" max="1" width="8.5546875" style="219" customWidth="1"/>
    <col min="2" max="2" width="24.5546875" style="219" customWidth="1"/>
    <col min="3" max="4" width="15.109375" style="219" customWidth="1"/>
    <col min="5" max="13" width="9.5546875" style="219" customWidth="1"/>
    <col min="14" max="16384" width="9.109375" style="219"/>
  </cols>
  <sheetData>
    <row r="1" spans="1:16">
      <c r="H1" s="820"/>
      <c r="I1" s="820"/>
      <c r="L1" s="222" t="s">
        <v>545</v>
      </c>
    </row>
    <row r="2" spans="1:16">
      <c r="D2" s="820" t="s">
        <v>496</v>
      </c>
      <c r="E2" s="820"/>
      <c r="F2" s="820"/>
      <c r="G2" s="820"/>
      <c r="H2" s="221"/>
      <c r="I2" s="221"/>
      <c r="L2" s="222"/>
    </row>
    <row r="3" spans="1:16" s="223" customFormat="1" ht="15.6">
      <c r="A3" s="902" t="s">
        <v>696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</row>
    <row r="4" spans="1:16" s="223" customFormat="1" ht="20.25" customHeight="1">
      <c r="A4" s="902" t="s">
        <v>695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</row>
    <row r="6" spans="1:16">
      <c r="A6" s="224" t="s">
        <v>857</v>
      </c>
      <c r="B6" s="225"/>
      <c r="C6" s="225"/>
      <c r="D6" s="225"/>
      <c r="E6" s="225"/>
      <c r="F6" s="225"/>
      <c r="G6" s="225"/>
      <c r="H6" s="225"/>
      <c r="I6" s="225"/>
      <c r="J6" s="225"/>
    </row>
    <row r="8" spans="1:16" s="226" customFormat="1" ht="15" customHeight="1">
      <c r="A8" s="219"/>
      <c r="B8" s="219"/>
      <c r="C8" s="219"/>
      <c r="D8" s="219"/>
      <c r="E8" s="219"/>
      <c r="F8" s="219"/>
      <c r="G8" s="219"/>
      <c r="H8" s="219"/>
      <c r="I8" s="219"/>
      <c r="J8" s="219"/>
      <c r="L8" s="106"/>
      <c r="M8" s="106"/>
      <c r="N8" s="106" t="s">
        <v>853</v>
      </c>
    </row>
    <row r="9" spans="1:16" s="226" customFormat="1" ht="20.25" customHeight="1">
      <c r="A9" s="814" t="s">
        <v>2</v>
      </c>
      <c r="B9" s="814" t="s">
        <v>3</v>
      </c>
      <c r="C9" s="824" t="s">
        <v>278</v>
      </c>
      <c r="D9" s="824" t="s">
        <v>279</v>
      </c>
      <c r="E9" s="901" t="s">
        <v>280</v>
      </c>
      <c r="F9" s="901"/>
      <c r="G9" s="901"/>
      <c r="H9" s="901"/>
      <c r="I9" s="901"/>
      <c r="J9" s="901"/>
      <c r="K9" s="901"/>
      <c r="L9" s="901"/>
      <c r="M9" s="901"/>
      <c r="N9" s="901"/>
      <c r="O9" s="901"/>
      <c r="P9" s="901"/>
    </row>
    <row r="10" spans="1:16" s="226" customFormat="1" ht="35.25" customHeight="1">
      <c r="A10" s="903"/>
      <c r="B10" s="903"/>
      <c r="C10" s="825"/>
      <c r="D10" s="825"/>
      <c r="E10" s="585" t="s">
        <v>281</v>
      </c>
      <c r="F10" s="585" t="s">
        <v>282</v>
      </c>
      <c r="G10" s="585" t="s">
        <v>283</v>
      </c>
      <c r="H10" s="585" t="s">
        <v>284</v>
      </c>
      <c r="I10" s="585" t="s">
        <v>285</v>
      </c>
      <c r="J10" s="585" t="s">
        <v>286</v>
      </c>
      <c r="K10" s="585" t="s">
        <v>287</v>
      </c>
      <c r="L10" s="585" t="s">
        <v>288</v>
      </c>
      <c r="M10" s="585" t="s">
        <v>289</v>
      </c>
      <c r="N10" s="585" t="s">
        <v>914</v>
      </c>
      <c r="O10" s="585" t="s">
        <v>915</v>
      </c>
      <c r="P10" s="585" t="s">
        <v>916</v>
      </c>
    </row>
    <row r="11" spans="1:16" s="226" customFormat="1" ht="12.75" customHeight="1">
      <c r="A11" s="229">
        <v>1</v>
      </c>
      <c r="B11" s="229">
        <v>2</v>
      </c>
      <c r="C11" s="229">
        <v>3</v>
      </c>
      <c r="D11" s="229">
        <v>4</v>
      </c>
      <c r="E11" s="229">
        <v>5</v>
      </c>
      <c r="F11" s="229">
        <v>6</v>
      </c>
      <c r="G11" s="229">
        <v>7</v>
      </c>
      <c r="H11" s="229">
        <v>8</v>
      </c>
      <c r="I11" s="229">
        <v>9</v>
      </c>
      <c r="J11" s="229">
        <v>10</v>
      </c>
      <c r="K11" s="229">
        <v>11</v>
      </c>
      <c r="L11" s="229">
        <v>12</v>
      </c>
      <c r="M11" s="229">
        <v>13</v>
      </c>
      <c r="N11" s="229">
        <v>14</v>
      </c>
      <c r="O11" s="229">
        <v>15</v>
      </c>
      <c r="P11" s="229">
        <v>16</v>
      </c>
    </row>
    <row r="12" spans="1:16">
      <c r="A12" s="154">
        <v>1</v>
      </c>
      <c r="B12" s="9" t="s">
        <v>815</v>
      </c>
      <c r="C12" s="230">
        <v>318</v>
      </c>
      <c r="D12" s="230">
        <v>318</v>
      </c>
      <c r="E12" s="230">
        <v>318</v>
      </c>
      <c r="F12" s="230">
        <v>318</v>
      </c>
      <c r="G12" s="230">
        <v>318</v>
      </c>
      <c r="H12" s="230">
        <v>318</v>
      </c>
      <c r="I12" s="230">
        <v>318</v>
      </c>
      <c r="J12" s="230">
        <v>318</v>
      </c>
      <c r="K12" s="230">
        <v>318</v>
      </c>
      <c r="L12" s="230">
        <v>318</v>
      </c>
      <c r="M12" s="230">
        <v>318</v>
      </c>
      <c r="N12" s="230">
        <v>318</v>
      </c>
      <c r="O12" s="230">
        <v>318</v>
      </c>
      <c r="P12" s="230">
        <v>318</v>
      </c>
    </row>
    <row r="13" spans="1:16">
      <c r="A13" s="154">
        <v>2</v>
      </c>
      <c r="B13" s="9" t="s">
        <v>816</v>
      </c>
      <c r="C13" s="152">
        <v>108</v>
      </c>
      <c r="D13" s="152">
        <v>108</v>
      </c>
      <c r="E13" s="152">
        <v>108</v>
      </c>
      <c r="F13" s="152">
        <v>108</v>
      </c>
      <c r="G13" s="152">
        <v>108</v>
      </c>
      <c r="H13" s="152">
        <v>108</v>
      </c>
      <c r="I13" s="152">
        <v>108</v>
      </c>
      <c r="J13" s="152">
        <v>108</v>
      </c>
      <c r="K13" s="152">
        <v>108</v>
      </c>
      <c r="L13" s="152">
        <v>108</v>
      </c>
      <c r="M13" s="152">
        <v>108</v>
      </c>
      <c r="N13" s="152">
        <v>0</v>
      </c>
      <c r="O13" s="152">
        <v>0</v>
      </c>
      <c r="P13" s="152">
        <v>0</v>
      </c>
    </row>
    <row r="14" spans="1:16">
      <c r="A14" s="154">
        <v>3</v>
      </c>
      <c r="B14" s="9" t="s">
        <v>817</v>
      </c>
      <c r="C14" s="230">
        <v>191</v>
      </c>
      <c r="D14" s="230">
        <v>191</v>
      </c>
      <c r="E14" s="230">
        <v>190</v>
      </c>
      <c r="F14" s="230">
        <v>190</v>
      </c>
      <c r="G14" s="230">
        <v>190</v>
      </c>
      <c r="H14" s="230">
        <v>190</v>
      </c>
      <c r="I14" s="230">
        <v>190</v>
      </c>
      <c r="J14" s="230">
        <v>190</v>
      </c>
      <c r="K14" s="230">
        <v>190</v>
      </c>
      <c r="L14" s="230">
        <v>190</v>
      </c>
      <c r="M14" s="152">
        <v>81</v>
      </c>
      <c r="N14" s="152">
        <v>75</v>
      </c>
      <c r="O14" s="152">
        <v>17</v>
      </c>
      <c r="P14" s="152">
        <v>17</v>
      </c>
    </row>
    <row r="15" spans="1:16" s="147" customFormat="1" ht="12.75" customHeight="1">
      <c r="A15" s="154">
        <v>4</v>
      </c>
      <c r="B15" s="9" t="s">
        <v>818</v>
      </c>
      <c r="C15" s="152">
        <v>90</v>
      </c>
      <c r="D15" s="152">
        <v>90</v>
      </c>
      <c r="E15" s="152">
        <v>90</v>
      </c>
      <c r="F15" s="152">
        <v>90</v>
      </c>
      <c r="G15" s="152">
        <v>90</v>
      </c>
      <c r="H15" s="152">
        <v>90</v>
      </c>
      <c r="I15" s="152">
        <v>90</v>
      </c>
      <c r="J15" s="152">
        <v>90</v>
      </c>
      <c r="K15" s="152">
        <v>90</v>
      </c>
      <c r="L15" s="152">
        <v>90</v>
      </c>
      <c r="M15" s="152">
        <v>90</v>
      </c>
      <c r="N15" s="152">
        <v>90</v>
      </c>
      <c r="O15" s="152">
        <v>90</v>
      </c>
      <c r="P15" s="152">
        <v>90</v>
      </c>
    </row>
    <row r="16" spans="1:16" s="147" customFormat="1" ht="12.75" customHeight="1">
      <c r="A16" s="154">
        <v>5</v>
      </c>
      <c r="B16" s="9" t="s">
        <v>819</v>
      </c>
      <c r="C16" s="232">
        <v>234</v>
      </c>
      <c r="D16" s="232">
        <v>234</v>
      </c>
      <c r="E16" s="232">
        <v>211</v>
      </c>
      <c r="F16" s="232">
        <v>211</v>
      </c>
      <c r="G16" s="232">
        <v>211</v>
      </c>
      <c r="H16" s="232">
        <v>211</v>
      </c>
      <c r="I16" s="232">
        <v>211</v>
      </c>
      <c r="J16" s="232">
        <v>211</v>
      </c>
      <c r="K16" s="232">
        <v>211</v>
      </c>
      <c r="L16" s="232">
        <v>211</v>
      </c>
      <c r="M16" s="232">
        <v>211</v>
      </c>
      <c r="N16" s="232">
        <v>211</v>
      </c>
      <c r="O16" s="232">
        <v>211</v>
      </c>
      <c r="P16" s="232">
        <v>211</v>
      </c>
    </row>
    <row r="17" spans="1:16" s="147" customFormat="1" ht="13.2" customHeight="1">
      <c r="A17" s="154">
        <v>6</v>
      </c>
      <c r="B17" s="9" t="s">
        <v>820</v>
      </c>
      <c r="C17" s="232">
        <v>230</v>
      </c>
      <c r="D17" s="232">
        <v>230</v>
      </c>
      <c r="E17" s="232">
        <v>228</v>
      </c>
      <c r="F17" s="232">
        <v>228</v>
      </c>
      <c r="G17" s="232">
        <v>228</v>
      </c>
      <c r="H17" s="232">
        <v>228</v>
      </c>
      <c r="I17" s="232">
        <v>228</v>
      </c>
      <c r="J17" s="232">
        <v>228</v>
      </c>
      <c r="K17" s="232">
        <v>228</v>
      </c>
      <c r="L17" s="232">
        <v>228</v>
      </c>
      <c r="M17" s="232">
        <v>228</v>
      </c>
      <c r="N17" s="232">
        <v>228</v>
      </c>
      <c r="O17" s="232">
        <v>228</v>
      </c>
      <c r="P17" s="232">
        <v>228</v>
      </c>
    </row>
    <row r="18" spans="1:16" ht="12.75" customHeight="1">
      <c r="A18" s="154">
        <v>7</v>
      </c>
      <c r="B18" s="9" t="s">
        <v>821</v>
      </c>
      <c r="C18" s="152">
        <v>132</v>
      </c>
      <c r="D18" s="152">
        <v>132</v>
      </c>
      <c r="E18" s="152">
        <v>132</v>
      </c>
      <c r="F18" s="152">
        <v>132</v>
      </c>
      <c r="G18" s="152">
        <v>132</v>
      </c>
      <c r="H18" s="152">
        <v>132</v>
      </c>
      <c r="I18" s="152">
        <v>132</v>
      </c>
      <c r="J18" s="152">
        <v>132</v>
      </c>
      <c r="K18" s="152">
        <v>132</v>
      </c>
      <c r="L18" s="152">
        <v>132</v>
      </c>
      <c r="M18" s="152">
        <v>132</v>
      </c>
      <c r="N18" s="152">
        <v>132</v>
      </c>
      <c r="O18" s="152">
        <v>132</v>
      </c>
      <c r="P18" s="152">
        <v>132</v>
      </c>
    </row>
    <row r="19" spans="1:16">
      <c r="A19" s="154">
        <v>8</v>
      </c>
      <c r="B19" s="9" t="s">
        <v>822</v>
      </c>
      <c r="C19" s="152">
        <v>187</v>
      </c>
      <c r="D19" s="152">
        <v>169</v>
      </c>
      <c r="E19" s="152">
        <v>162</v>
      </c>
      <c r="F19" s="152">
        <v>161</v>
      </c>
      <c r="G19" s="152">
        <v>161</v>
      </c>
      <c r="H19" s="152">
        <v>161</v>
      </c>
      <c r="I19" s="152">
        <v>161</v>
      </c>
      <c r="J19" s="152">
        <v>161</v>
      </c>
      <c r="K19" s="152">
        <v>161</v>
      </c>
      <c r="L19" s="152">
        <v>161</v>
      </c>
      <c r="M19" s="152">
        <v>125</v>
      </c>
      <c r="N19" s="152">
        <v>96</v>
      </c>
      <c r="O19" s="152">
        <v>95</v>
      </c>
      <c r="P19" s="152">
        <v>43</v>
      </c>
    </row>
    <row r="20" spans="1:16">
      <c r="A20" s="154">
        <v>9</v>
      </c>
      <c r="B20" s="9" t="s">
        <v>823</v>
      </c>
      <c r="C20" s="152">
        <v>202</v>
      </c>
      <c r="D20" s="152">
        <v>202</v>
      </c>
      <c r="E20" s="152">
        <v>202</v>
      </c>
      <c r="F20" s="152">
        <v>202</v>
      </c>
      <c r="G20" s="152">
        <v>202</v>
      </c>
      <c r="H20" s="152">
        <v>202</v>
      </c>
      <c r="I20" s="152">
        <v>202</v>
      </c>
      <c r="J20" s="152">
        <v>202</v>
      </c>
      <c r="K20" s="152">
        <v>202</v>
      </c>
      <c r="L20" s="152">
        <v>202</v>
      </c>
      <c r="M20" s="152">
        <v>202</v>
      </c>
      <c r="N20" s="152">
        <v>189</v>
      </c>
      <c r="O20" s="152">
        <v>189</v>
      </c>
      <c r="P20" s="152">
        <v>189</v>
      </c>
    </row>
    <row r="21" spans="1:16">
      <c r="A21" s="154">
        <v>10</v>
      </c>
      <c r="B21" s="9" t="s">
        <v>824</v>
      </c>
      <c r="C21" s="152">
        <v>176</v>
      </c>
      <c r="D21" s="152">
        <v>176</v>
      </c>
      <c r="E21" s="152">
        <v>174</v>
      </c>
      <c r="F21" s="152">
        <v>174</v>
      </c>
      <c r="G21" s="152">
        <v>174</v>
      </c>
      <c r="H21" s="152">
        <v>174</v>
      </c>
      <c r="I21" s="152">
        <v>174</v>
      </c>
      <c r="J21" s="152">
        <v>174</v>
      </c>
      <c r="K21" s="152">
        <v>174</v>
      </c>
      <c r="L21" s="152">
        <v>174</v>
      </c>
      <c r="M21" s="152">
        <v>174</v>
      </c>
      <c r="N21" s="152">
        <v>44</v>
      </c>
      <c r="O21" s="152">
        <v>36</v>
      </c>
      <c r="P21" s="152">
        <v>34</v>
      </c>
    </row>
    <row r="22" spans="1:16">
      <c r="A22" s="154">
        <v>11</v>
      </c>
      <c r="B22" s="9" t="s">
        <v>825</v>
      </c>
      <c r="C22" s="152">
        <v>241</v>
      </c>
      <c r="D22" s="152">
        <v>241</v>
      </c>
      <c r="E22" s="152">
        <v>241</v>
      </c>
      <c r="F22" s="152">
        <v>241</v>
      </c>
      <c r="G22" s="152">
        <v>241</v>
      </c>
      <c r="H22" s="152">
        <v>241</v>
      </c>
      <c r="I22" s="152">
        <v>241</v>
      </c>
      <c r="J22" s="152">
        <v>241</v>
      </c>
      <c r="K22" s="152">
        <v>241</v>
      </c>
      <c r="L22" s="152">
        <v>241</v>
      </c>
      <c r="M22" s="152">
        <v>241</v>
      </c>
      <c r="N22" s="152">
        <v>6</v>
      </c>
      <c r="O22" s="152">
        <v>5</v>
      </c>
      <c r="P22" s="152">
        <v>0</v>
      </c>
    </row>
    <row r="23" spans="1:16">
      <c r="A23" s="152" t="s">
        <v>15</v>
      </c>
      <c r="B23" s="152"/>
      <c r="C23" s="152">
        <f t="shared" ref="C23:M23" si="0">SUM(C12:C22)</f>
        <v>2109</v>
      </c>
      <c r="D23" s="152">
        <f t="shared" si="0"/>
        <v>2091</v>
      </c>
      <c r="E23" s="152">
        <f t="shared" si="0"/>
        <v>2056</v>
      </c>
      <c r="F23" s="152">
        <f t="shared" si="0"/>
        <v>2055</v>
      </c>
      <c r="G23" s="152">
        <f t="shared" si="0"/>
        <v>2055</v>
      </c>
      <c r="H23" s="152">
        <f t="shared" si="0"/>
        <v>2055</v>
      </c>
      <c r="I23" s="152">
        <f t="shared" si="0"/>
        <v>2055</v>
      </c>
      <c r="J23" s="152">
        <f t="shared" si="0"/>
        <v>2055</v>
      </c>
      <c r="K23" s="152">
        <f t="shared" si="0"/>
        <v>2055</v>
      </c>
      <c r="L23" s="152">
        <f t="shared" si="0"/>
        <v>2055</v>
      </c>
      <c r="M23" s="152">
        <f t="shared" si="0"/>
        <v>1910</v>
      </c>
      <c r="N23" s="152">
        <f>SUM(N12:N22)</f>
        <v>1389</v>
      </c>
      <c r="O23" s="152">
        <f>SUM(O12:O22)</f>
        <v>1321</v>
      </c>
      <c r="P23" s="152">
        <f>SUM(P12:P22)</f>
        <v>1262</v>
      </c>
    </row>
    <row r="25" spans="1:16">
      <c r="A25" s="219" t="s">
        <v>11</v>
      </c>
    </row>
    <row r="30" spans="1:16">
      <c r="L30" s="673"/>
      <c r="M30" s="673"/>
    </row>
    <row r="31" spans="1:16">
      <c r="K31" s="673" t="s">
        <v>858</v>
      </c>
      <c r="L31" s="673"/>
      <c r="M31" s="673"/>
      <c r="N31" s="673"/>
      <c r="O31" s="673"/>
    </row>
    <row r="32" spans="1:16">
      <c r="K32" s="673" t="s">
        <v>859</v>
      </c>
      <c r="L32" s="673"/>
      <c r="M32" s="673"/>
      <c r="N32" s="673"/>
      <c r="O32" s="673"/>
    </row>
  </sheetData>
  <mergeCells count="12">
    <mergeCell ref="K31:O31"/>
    <mergeCell ref="K32:O32"/>
    <mergeCell ref="E9:P9"/>
    <mergeCell ref="L30:M30"/>
    <mergeCell ref="H1:I1"/>
    <mergeCell ref="A3:M3"/>
    <mergeCell ref="A4:M4"/>
    <mergeCell ref="A9:A10"/>
    <mergeCell ref="B9:B10"/>
    <mergeCell ref="D2:G2"/>
    <mergeCell ref="C9:C10"/>
    <mergeCell ref="D9:D10"/>
  </mergeCells>
  <printOptions horizontalCentered="1"/>
  <pageMargins left="0.70866141732283472" right="0.70866141732283472" top="0.23622047244094491" bottom="0" header="0.31496062992125984" footer="0.31496062992125984"/>
  <pageSetup paperSize="9" scale="75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opLeftCell="A8" zoomScaleSheetLayoutView="90" workbookViewId="0">
      <selection activeCell="Q36" sqref="Q36"/>
    </sheetView>
  </sheetViews>
  <sheetFormatPr defaultColWidth="9.109375" defaultRowHeight="13.2"/>
  <cols>
    <col min="1" max="1" width="8.5546875" style="219" customWidth="1"/>
    <col min="2" max="2" width="11.6640625" style="219" customWidth="1"/>
    <col min="3" max="3" width="11.109375" style="219" customWidth="1"/>
    <col min="4" max="4" width="17.109375" style="219" customWidth="1"/>
    <col min="5" max="5" width="7.6640625" style="219" customWidth="1"/>
    <col min="6" max="6" width="8.33203125" style="219" customWidth="1"/>
    <col min="7" max="7" width="6.33203125" style="219" customWidth="1"/>
    <col min="8" max="8" width="7.44140625" style="219" customWidth="1"/>
    <col min="9" max="9" width="7.5546875" style="219" customWidth="1"/>
    <col min="10" max="10" width="8.33203125" style="219" customWidth="1"/>
    <col min="11" max="11" width="7.6640625" style="219" customWidth="1"/>
    <col min="12" max="12" width="7.88671875" style="219" customWidth="1"/>
    <col min="13" max="13" width="8" style="219" customWidth="1"/>
    <col min="14" max="16384" width="9.109375" style="219"/>
  </cols>
  <sheetData>
    <row r="1" spans="1:16">
      <c r="H1" s="820"/>
      <c r="I1" s="820"/>
      <c r="M1" s="596"/>
      <c r="N1" s="224"/>
      <c r="O1" s="596" t="s">
        <v>565</v>
      </c>
      <c r="P1" s="224"/>
    </row>
    <row r="2" spans="1:16">
      <c r="C2" s="820" t="s">
        <v>697</v>
      </c>
      <c r="D2" s="820"/>
      <c r="E2" s="820"/>
      <c r="F2" s="820"/>
      <c r="G2" s="820"/>
      <c r="H2" s="820"/>
      <c r="I2" s="820"/>
      <c r="J2" s="820"/>
      <c r="L2" s="222"/>
    </row>
    <row r="3" spans="1:16" s="223" customFormat="1" ht="15.6">
      <c r="A3" s="902" t="s">
        <v>696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</row>
    <row r="4" spans="1:16" s="223" customFormat="1" ht="20.25" customHeight="1">
      <c r="A4" s="902" t="s">
        <v>698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</row>
    <row r="6" spans="1:16">
      <c r="A6" s="224" t="s">
        <v>857</v>
      </c>
      <c r="B6" s="225"/>
      <c r="C6" s="225"/>
      <c r="D6" s="225"/>
      <c r="E6" s="225"/>
      <c r="F6" s="225"/>
      <c r="G6" s="225"/>
      <c r="H6" s="225"/>
      <c r="I6" s="225"/>
      <c r="J6" s="225"/>
    </row>
    <row r="8" spans="1:16" s="226" customFormat="1" ht="15" customHeight="1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796" t="s">
        <v>853</v>
      </c>
      <c r="L8" s="796"/>
      <c r="M8" s="796"/>
    </row>
    <row r="9" spans="1:16" s="226" customFormat="1" ht="20.25" customHeight="1">
      <c r="A9" s="816" t="s">
        <v>2</v>
      </c>
      <c r="B9" s="816" t="s">
        <v>3</v>
      </c>
      <c r="C9" s="901" t="s">
        <v>278</v>
      </c>
      <c r="D9" s="901" t="s">
        <v>564</v>
      </c>
      <c r="E9" s="904" t="s">
        <v>750</v>
      </c>
      <c r="F9" s="904"/>
      <c r="G9" s="904"/>
      <c r="H9" s="904"/>
      <c r="I9" s="904"/>
      <c r="J9" s="904"/>
      <c r="K9" s="904"/>
      <c r="L9" s="904"/>
      <c r="M9" s="904"/>
      <c r="N9" s="904"/>
      <c r="O9" s="904"/>
      <c r="P9" s="904"/>
    </row>
    <row r="10" spans="1:16" s="226" customFormat="1" ht="35.25" customHeight="1">
      <c r="A10" s="816"/>
      <c r="B10" s="816"/>
      <c r="C10" s="901"/>
      <c r="D10" s="901"/>
      <c r="E10" s="309" t="s">
        <v>281</v>
      </c>
      <c r="F10" s="309" t="s">
        <v>282</v>
      </c>
      <c r="G10" s="309" t="s">
        <v>283</v>
      </c>
      <c r="H10" s="309" t="s">
        <v>284</v>
      </c>
      <c r="I10" s="309" t="s">
        <v>285</v>
      </c>
      <c r="J10" s="309" t="s">
        <v>286</v>
      </c>
      <c r="K10" s="309" t="s">
        <v>287</v>
      </c>
      <c r="L10" s="309" t="s">
        <v>288</v>
      </c>
      <c r="M10" s="309" t="s">
        <v>289</v>
      </c>
      <c r="N10" s="309" t="s">
        <v>914</v>
      </c>
      <c r="O10" s="309" t="s">
        <v>915</v>
      </c>
      <c r="P10" s="309" t="s">
        <v>916</v>
      </c>
    </row>
    <row r="11" spans="1:16" s="226" customFormat="1" ht="12.75" customHeight="1">
      <c r="A11" s="229">
        <v>1</v>
      </c>
      <c r="B11" s="229">
        <v>2</v>
      </c>
      <c r="C11" s="229">
        <v>3</v>
      </c>
      <c r="D11" s="229">
        <v>4</v>
      </c>
      <c r="E11" s="229">
        <v>5</v>
      </c>
      <c r="F11" s="229">
        <v>6</v>
      </c>
      <c r="G11" s="229">
        <v>7</v>
      </c>
      <c r="H11" s="229">
        <v>8</v>
      </c>
      <c r="I11" s="229">
        <v>9</v>
      </c>
      <c r="J11" s="229">
        <v>10</v>
      </c>
      <c r="K11" s="229">
        <v>11</v>
      </c>
      <c r="L11" s="229">
        <v>12</v>
      </c>
      <c r="M11" s="229">
        <v>13</v>
      </c>
      <c r="N11" s="229">
        <v>14</v>
      </c>
      <c r="O11" s="229">
        <v>15</v>
      </c>
      <c r="P11" s="229">
        <v>16</v>
      </c>
    </row>
    <row r="12" spans="1:16">
      <c r="A12" s="154">
        <v>1</v>
      </c>
      <c r="B12" s="9" t="s">
        <v>816</v>
      </c>
      <c r="C12" s="152">
        <v>97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</row>
    <row r="13" spans="1:16">
      <c r="A13" s="154">
        <v>2</v>
      </c>
      <c r="B13" s="9" t="s">
        <v>817</v>
      </c>
      <c r="C13" s="230">
        <v>123</v>
      </c>
      <c r="D13" s="176">
        <v>5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6</v>
      </c>
      <c r="M13" s="176">
        <v>0</v>
      </c>
      <c r="N13" s="176">
        <v>0</v>
      </c>
      <c r="O13" s="176">
        <v>0</v>
      </c>
      <c r="P13" s="176">
        <v>0</v>
      </c>
    </row>
    <row r="14" spans="1:16" s="147" customFormat="1" ht="12.75" customHeight="1">
      <c r="A14" s="154">
        <v>3</v>
      </c>
      <c r="B14" s="9" t="s">
        <v>818</v>
      </c>
      <c r="C14" s="152">
        <v>68</v>
      </c>
      <c r="D14" s="176">
        <v>3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</row>
    <row r="15" spans="1:16" s="147" customFormat="1" ht="12.75" customHeight="1">
      <c r="A15" s="154">
        <v>4</v>
      </c>
      <c r="B15" s="9" t="s">
        <v>819</v>
      </c>
      <c r="C15" s="232">
        <v>182</v>
      </c>
      <c r="D15" s="555">
        <v>4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3</v>
      </c>
      <c r="M15" s="176">
        <v>0</v>
      </c>
      <c r="N15" s="176">
        <v>0</v>
      </c>
      <c r="O15" s="176">
        <v>0</v>
      </c>
      <c r="P15" s="176">
        <v>5</v>
      </c>
    </row>
    <row r="16" spans="1:16" s="147" customFormat="1" ht="13.2" customHeight="1">
      <c r="A16" s="154">
        <v>5</v>
      </c>
      <c r="B16" s="9" t="s">
        <v>820</v>
      </c>
      <c r="C16" s="232">
        <v>178</v>
      </c>
      <c r="D16" s="555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  <c r="P16" s="176">
        <v>0</v>
      </c>
    </row>
    <row r="17" spans="1:16" ht="12.75" customHeight="1">
      <c r="A17" s="154">
        <v>6</v>
      </c>
      <c r="B17" s="9" t="s">
        <v>821</v>
      </c>
      <c r="C17" s="152">
        <v>93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  <c r="P17" s="176">
        <v>7</v>
      </c>
    </row>
    <row r="18" spans="1:16">
      <c r="A18" s="154">
        <v>7</v>
      </c>
      <c r="B18" s="9" t="s">
        <v>823</v>
      </c>
      <c r="C18" s="152">
        <v>164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</row>
    <row r="19" spans="1:16">
      <c r="A19" s="154">
        <v>8</v>
      </c>
      <c r="B19" s="9" t="s">
        <v>824</v>
      </c>
      <c r="C19" s="152">
        <v>132</v>
      </c>
      <c r="D19" s="176">
        <v>3</v>
      </c>
      <c r="E19" s="176">
        <v>0</v>
      </c>
      <c r="F19" s="176">
        <v>0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  <c r="L19" s="176">
        <v>2</v>
      </c>
      <c r="M19" s="176">
        <v>0</v>
      </c>
      <c r="N19" s="176">
        <v>0</v>
      </c>
      <c r="O19" s="176">
        <v>0</v>
      </c>
      <c r="P19" s="176">
        <v>2</v>
      </c>
    </row>
    <row r="20" spans="1:16">
      <c r="A20" s="154">
        <v>9</v>
      </c>
      <c r="B20" s="9" t="s">
        <v>825</v>
      </c>
      <c r="C20" s="152">
        <v>188</v>
      </c>
      <c r="D20" s="176">
        <v>0</v>
      </c>
      <c r="E20" s="176">
        <v>0</v>
      </c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</row>
    <row r="21" spans="1:16">
      <c r="A21" s="152" t="s">
        <v>15</v>
      </c>
      <c r="B21" s="152"/>
      <c r="C21" s="152"/>
      <c r="D21" s="176">
        <f t="shared" ref="D21:P21" si="0">SUM(D12:D20)</f>
        <v>15</v>
      </c>
      <c r="E21" s="176">
        <f t="shared" si="0"/>
        <v>0</v>
      </c>
      <c r="F21" s="176">
        <f t="shared" si="0"/>
        <v>0</v>
      </c>
      <c r="G21" s="176">
        <f t="shared" si="0"/>
        <v>0</v>
      </c>
      <c r="H21" s="176">
        <f t="shared" si="0"/>
        <v>0</v>
      </c>
      <c r="I21" s="176">
        <f t="shared" si="0"/>
        <v>0</v>
      </c>
      <c r="J21" s="176">
        <f t="shared" si="0"/>
        <v>0</v>
      </c>
      <c r="K21" s="176">
        <f t="shared" si="0"/>
        <v>0</v>
      </c>
      <c r="L21" s="176">
        <f t="shared" si="0"/>
        <v>11</v>
      </c>
      <c r="M21" s="176">
        <f t="shared" si="0"/>
        <v>0</v>
      </c>
      <c r="N21" s="176">
        <f t="shared" si="0"/>
        <v>0</v>
      </c>
      <c r="O21" s="176">
        <f t="shared" si="0"/>
        <v>0</v>
      </c>
      <c r="P21" s="176">
        <f t="shared" si="0"/>
        <v>14</v>
      </c>
    </row>
    <row r="24" spans="1:16">
      <c r="H24" s="558"/>
      <c r="I24" s="558"/>
      <c r="J24" s="558"/>
      <c r="K24" s="558"/>
      <c r="L24" s="558"/>
      <c r="M24" s="558"/>
    </row>
    <row r="25" spans="1:16">
      <c r="H25" s="558"/>
      <c r="I25" s="558"/>
      <c r="J25" s="558"/>
      <c r="K25" s="558"/>
      <c r="L25" s="558"/>
      <c r="M25" s="558"/>
    </row>
    <row r="26" spans="1:16">
      <c r="D26" s="557"/>
      <c r="H26" s="558"/>
    </row>
    <row r="27" spans="1:16">
      <c r="A27" s="219" t="s">
        <v>11</v>
      </c>
      <c r="H27" s="224"/>
    </row>
    <row r="28" spans="1:16">
      <c r="I28" s="673" t="s">
        <v>858</v>
      </c>
      <c r="J28" s="673"/>
      <c r="K28" s="673"/>
      <c r="L28" s="673"/>
      <c r="M28" s="673"/>
      <c r="N28" s="673"/>
    </row>
    <row r="29" spans="1:16">
      <c r="I29" s="673" t="s">
        <v>859</v>
      </c>
      <c r="J29" s="673"/>
      <c r="K29" s="673"/>
      <c r="L29" s="673"/>
      <c r="M29" s="673"/>
      <c r="N29" s="673"/>
    </row>
  </sheetData>
  <mergeCells count="12">
    <mergeCell ref="E9:P9"/>
    <mergeCell ref="I28:N28"/>
    <mergeCell ref="I29:N29"/>
    <mergeCell ref="H1:I1"/>
    <mergeCell ref="A3:M3"/>
    <mergeCell ref="A4:M4"/>
    <mergeCell ref="K8:M8"/>
    <mergeCell ref="A9:A10"/>
    <mergeCell ref="B9:B10"/>
    <mergeCell ref="C9:C10"/>
    <mergeCell ref="D9:D10"/>
    <mergeCell ref="C2:J2"/>
  </mergeCells>
  <printOptions horizontalCentered="1"/>
  <pageMargins left="0.70866141732283472" right="0.70866141732283472" top="0.23622047244094491" bottom="0" header="0.31496062992125984" footer="0.31496062992125984"/>
  <pageSetup paperSize="9" scale="92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80" zoomScaleNormal="80" zoomScaleSheetLayoutView="80" workbookViewId="0">
      <selection activeCell="Q36" sqref="Q36"/>
    </sheetView>
  </sheetViews>
  <sheetFormatPr defaultRowHeight="13.2"/>
  <cols>
    <col min="2" max="2" width="12" bestFit="1" customWidth="1"/>
    <col min="4" max="4" width="8.44140625" customWidth="1"/>
    <col min="5" max="5" width="12.88671875" customWidth="1"/>
    <col min="6" max="6" width="16" customWidth="1"/>
    <col min="7" max="7" width="15.33203125" customWidth="1"/>
    <col min="8" max="8" width="17" customWidth="1"/>
    <col min="9" max="9" width="18" customWidth="1"/>
    <col min="10" max="10" width="11.109375" customWidth="1"/>
    <col min="11" max="11" width="12.6640625" customWidth="1"/>
    <col min="12" max="12" width="11.44140625" customWidth="1"/>
    <col min="13" max="13" width="15.44140625" customWidth="1"/>
  </cols>
  <sheetData>
    <row r="1" spans="1:16" ht="16.2">
      <c r="C1" s="731" t="s">
        <v>0</v>
      </c>
      <c r="D1" s="731"/>
      <c r="E1" s="731"/>
      <c r="F1" s="731"/>
      <c r="G1" s="731"/>
      <c r="H1" s="731"/>
      <c r="I1" s="731"/>
      <c r="J1" s="242"/>
      <c r="K1" s="242"/>
      <c r="L1" s="891" t="s">
        <v>547</v>
      </c>
      <c r="M1" s="891"/>
      <c r="N1" s="242"/>
      <c r="O1" s="242"/>
      <c r="P1" s="242"/>
    </row>
    <row r="2" spans="1:16" ht="22.2">
      <c r="B2" s="732" t="s">
        <v>654</v>
      </c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243"/>
      <c r="N2" s="243"/>
      <c r="O2" s="243"/>
      <c r="P2" s="243"/>
    </row>
    <row r="3" spans="1:16" ht="22.2"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43"/>
      <c r="O3" s="243"/>
      <c r="P3" s="243"/>
    </row>
    <row r="4" spans="1:16" ht="20.25" customHeight="1">
      <c r="A4" s="906" t="s">
        <v>546</v>
      </c>
      <c r="B4" s="906"/>
      <c r="C4" s="906"/>
      <c r="D4" s="906"/>
      <c r="E4" s="906"/>
      <c r="F4" s="906"/>
      <c r="G4" s="906"/>
      <c r="H4" s="906"/>
      <c r="I4" s="906"/>
      <c r="J4" s="906"/>
      <c r="K4" s="906"/>
      <c r="L4" s="906"/>
      <c r="M4" s="906"/>
    </row>
    <row r="5" spans="1:16" ht="20.25" customHeight="1">
      <c r="A5" s="907" t="s">
        <v>905</v>
      </c>
      <c r="B5" s="907"/>
      <c r="C5" s="907"/>
      <c r="D5" s="907"/>
      <c r="E5" s="907"/>
      <c r="F5" s="907"/>
      <c r="G5" s="907"/>
      <c r="H5" s="734" t="s">
        <v>853</v>
      </c>
      <c r="I5" s="734"/>
      <c r="J5" s="734"/>
      <c r="K5" s="734"/>
      <c r="L5" s="734"/>
      <c r="M5" s="734"/>
      <c r="N5" s="118"/>
    </row>
    <row r="6" spans="1:16" ht="15" customHeight="1">
      <c r="A6" s="802" t="s">
        <v>70</v>
      </c>
      <c r="B6" s="802" t="s">
        <v>301</v>
      </c>
      <c r="C6" s="908" t="s">
        <v>432</v>
      </c>
      <c r="D6" s="909"/>
      <c r="E6" s="909"/>
      <c r="F6" s="909"/>
      <c r="G6" s="910"/>
      <c r="H6" s="800" t="s">
        <v>429</v>
      </c>
      <c r="I6" s="800"/>
      <c r="J6" s="800"/>
      <c r="K6" s="800"/>
      <c r="L6" s="800"/>
      <c r="M6" s="800" t="s">
        <v>302</v>
      </c>
      <c r="N6" s="13"/>
    </row>
    <row r="7" spans="1:16" ht="12.75" customHeight="1">
      <c r="A7" s="803"/>
      <c r="B7" s="803"/>
      <c r="C7" s="911"/>
      <c r="D7" s="912"/>
      <c r="E7" s="912"/>
      <c r="F7" s="912"/>
      <c r="G7" s="913"/>
      <c r="H7" s="800"/>
      <c r="I7" s="800"/>
      <c r="J7" s="800"/>
      <c r="K7" s="800"/>
      <c r="L7" s="800"/>
      <c r="M7" s="800"/>
    </row>
    <row r="8" spans="1:16" ht="5.25" customHeight="1">
      <c r="A8" s="803"/>
      <c r="B8" s="803"/>
      <c r="C8" s="911"/>
      <c r="D8" s="912"/>
      <c r="E8" s="912"/>
      <c r="F8" s="912"/>
      <c r="G8" s="913"/>
      <c r="H8" s="800"/>
      <c r="I8" s="800"/>
      <c r="J8" s="800"/>
      <c r="K8" s="800"/>
      <c r="L8" s="800"/>
      <c r="M8" s="800"/>
    </row>
    <row r="9" spans="1:16" ht="68.25" customHeight="1">
      <c r="A9" s="804"/>
      <c r="B9" s="804"/>
      <c r="C9" s="248" t="s">
        <v>303</v>
      </c>
      <c r="D9" s="248" t="s">
        <v>304</v>
      </c>
      <c r="E9" s="248" t="s">
        <v>305</v>
      </c>
      <c r="F9" s="248" t="s">
        <v>306</v>
      </c>
      <c r="G9" s="274" t="s">
        <v>307</v>
      </c>
      <c r="H9" s="273" t="s">
        <v>428</v>
      </c>
      <c r="I9" s="273" t="s">
        <v>433</v>
      </c>
      <c r="J9" s="273" t="s">
        <v>430</v>
      </c>
      <c r="K9" s="273" t="s">
        <v>431</v>
      </c>
      <c r="L9" s="273" t="s">
        <v>43</v>
      </c>
      <c r="M9" s="800"/>
    </row>
    <row r="10" spans="1:16" ht="14.4">
      <c r="A10" s="249">
        <v>1</v>
      </c>
      <c r="B10" s="249">
        <v>2</v>
      </c>
      <c r="C10" s="249">
        <v>3</v>
      </c>
      <c r="D10" s="249">
        <v>4</v>
      </c>
      <c r="E10" s="249">
        <v>5</v>
      </c>
      <c r="F10" s="249">
        <v>6</v>
      </c>
      <c r="G10" s="249">
        <v>7</v>
      </c>
      <c r="H10" s="249">
        <v>8</v>
      </c>
      <c r="I10" s="249">
        <v>9</v>
      </c>
      <c r="J10" s="249">
        <v>10</v>
      </c>
      <c r="K10" s="249">
        <v>11</v>
      </c>
      <c r="L10" s="249">
        <v>12</v>
      </c>
      <c r="M10" s="249">
        <v>13</v>
      </c>
    </row>
    <row r="11" spans="1:16" ht="14.4" customHeight="1">
      <c r="A11" s="97">
        <v>1</v>
      </c>
      <c r="B11" s="417" t="s">
        <v>815</v>
      </c>
      <c r="C11" s="914" t="s">
        <v>826</v>
      </c>
      <c r="D11" s="915"/>
      <c r="E11" s="915"/>
      <c r="F11" s="915"/>
      <c r="G11" s="915"/>
      <c r="H11" s="915"/>
      <c r="I11" s="915"/>
      <c r="J11" s="915"/>
      <c r="K11" s="915"/>
      <c r="L11" s="915"/>
      <c r="M11" s="916"/>
    </row>
    <row r="12" spans="1:16" ht="14.4" customHeight="1">
      <c r="A12" s="97">
        <v>2</v>
      </c>
      <c r="B12" s="417" t="s">
        <v>816</v>
      </c>
      <c r="C12" s="917"/>
      <c r="D12" s="918"/>
      <c r="E12" s="918"/>
      <c r="F12" s="918"/>
      <c r="G12" s="918"/>
      <c r="H12" s="918"/>
      <c r="I12" s="918"/>
      <c r="J12" s="918"/>
      <c r="K12" s="918"/>
      <c r="L12" s="918"/>
      <c r="M12" s="919"/>
    </row>
    <row r="13" spans="1:16" ht="14.4" customHeight="1">
      <c r="A13" s="97">
        <v>3</v>
      </c>
      <c r="B13" s="417" t="s">
        <v>817</v>
      </c>
      <c r="C13" s="917"/>
      <c r="D13" s="918"/>
      <c r="E13" s="918"/>
      <c r="F13" s="918"/>
      <c r="G13" s="918"/>
      <c r="H13" s="918"/>
      <c r="I13" s="918"/>
      <c r="J13" s="918"/>
      <c r="K13" s="918"/>
      <c r="L13" s="918"/>
      <c r="M13" s="919"/>
    </row>
    <row r="14" spans="1:16" ht="14.4" customHeight="1">
      <c r="A14" s="97">
        <v>4</v>
      </c>
      <c r="B14" s="417" t="s">
        <v>818</v>
      </c>
      <c r="C14" s="917"/>
      <c r="D14" s="918"/>
      <c r="E14" s="918"/>
      <c r="F14" s="918"/>
      <c r="G14" s="918"/>
      <c r="H14" s="918"/>
      <c r="I14" s="918"/>
      <c r="J14" s="918"/>
      <c r="K14" s="918"/>
      <c r="L14" s="918"/>
      <c r="M14" s="919"/>
    </row>
    <row r="15" spans="1:16" ht="14.4" customHeight="1">
      <c r="A15" s="97">
        <v>5</v>
      </c>
      <c r="B15" s="417" t="s">
        <v>819</v>
      </c>
      <c r="C15" s="917"/>
      <c r="D15" s="918"/>
      <c r="E15" s="918"/>
      <c r="F15" s="918"/>
      <c r="G15" s="918"/>
      <c r="H15" s="918"/>
      <c r="I15" s="918"/>
      <c r="J15" s="918"/>
      <c r="K15" s="918"/>
      <c r="L15" s="918"/>
      <c r="M15" s="919"/>
    </row>
    <row r="16" spans="1:16" ht="14.4" customHeight="1">
      <c r="A16" s="97">
        <v>6</v>
      </c>
      <c r="B16" s="417" t="s">
        <v>820</v>
      </c>
      <c r="C16" s="917"/>
      <c r="D16" s="918"/>
      <c r="E16" s="918"/>
      <c r="F16" s="918"/>
      <c r="G16" s="918"/>
      <c r="H16" s="918"/>
      <c r="I16" s="918"/>
      <c r="J16" s="918"/>
      <c r="K16" s="918"/>
      <c r="L16" s="918"/>
      <c r="M16" s="919"/>
    </row>
    <row r="17" spans="1:14" ht="14.4" customHeight="1">
      <c r="A17" s="97">
        <v>7</v>
      </c>
      <c r="B17" s="417" t="s">
        <v>821</v>
      </c>
      <c r="C17" s="917"/>
      <c r="D17" s="918"/>
      <c r="E17" s="918"/>
      <c r="F17" s="918"/>
      <c r="G17" s="918"/>
      <c r="H17" s="918"/>
      <c r="I17" s="918"/>
      <c r="J17" s="918"/>
      <c r="K17" s="918"/>
      <c r="L17" s="918"/>
      <c r="M17" s="919"/>
    </row>
    <row r="18" spans="1:14" ht="14.4" customHeight="1">
      <c r="A18" s="97">
        <v>8</v>
      </c>
      <c r="B18" s="417" t="s">
        <v>822</v>
      </c>
      <c r="C18" s="917"/>
      <c r="D18" s="918"/>
      <c r="E18" s="918"/>
      <c r="F18" s="918"/>
      <c r="G18" s="918"/>
      <c r="H18" s="918"/>
      <c r="I18" s="918"/>
      <c r="J18" s="918"/>
      <c r="K18" s="918"/>
      <c r="L18" s="918"/>
      <c r="M18" s="919"/>
    </row>
    <row r="19" spans="1:14" ht="14.4" customHeight="1">
      <c r="A19" s="97">
        <v>9</v>
      </c>
      <c r="B19" s="417" t="s">
        <v>823</v>
      </c>
      <c r="C19" s="917"/>
      <c r="D19" s="918"/>
      <c r="E19" s="918"/>
      <c r="F19" s="918"/>
      <c r="G19" s="918"/>
      <c r="H19" s="918"/>
      <c r="I19" s="918"/>
      <c r="J19" s="918"/>
      <c r="K19" s="918"/>
      <c r="L19" s="918"/>
      <c r="M19" s="919"/>
    </row>
    <row r="20" spans="1:14" ht="14.4" customHeight="1">
      <c r="A20" s="97">
        <v>10</v>
      </c>
      <c r="B20" s="417" t="s">
        <v>824</v>
      </c>
      <c r="C20" s="917"/>
      <c r="D20" s="918"/>
      <c r="E20" s="918"/>
      <c r="F20" s="918"/>
      <c r="G20" s="918"/>
      <c r="H20" s="918"/>
      <c r="I20" s="918"/>
      <c r="J20" s="918"/>
      <c r="K20" s="918"/>
      <c r="L20" s="918"/>
      <c r="M20" s="919"/>
    </row>
    <row r="21" spans="1:14" ht="14.4" customHeight="1">
      <c r="A21" s="97">
        <v>11</v>
      </c>
      <c r="B21" s="417" t="s">
        <v>825</v>
      </c>
      <c r="C21" s="917"/>
      <c r="D21" s="918"/>
      <c r="E21" s="918"/>
      <c r="F21" s="918"/>
      <c r="G21" s="918"/>
      <c r="H21" s="918"/>
      <c r="I21" s="918"/>
      <c r="J21" s="918"/>
      <c r="K21" s="918"/>
      <c r="L21" s="918"/>
      <c r="M21" s="919"/>
    </row>
    <row r="22" spans="1:14" ht="14.4" customHeight="1">
      <c r="A22" s="29" t="s">
        <v>15</v>
      </c>
      <c r="B22" s="9"/>
      <c r="C22" s="920"/>
      <c r="D22" s="921"/>
      <c r="E22" s="921"/>
      <c r="F22" s="921"/>
      <c r="G22" s="921"/>
      <c r="H22" s="921"/>
      <c r="I22" s="921"/>
      <c r="J22" s="921"/>
      <c r="K22" s="921"/>
      <c r="L22" s="921"/>
      <c r="M22" s="922"/>
    </row>
    <row r="23" spans="1:14" ht="16.5" customHeight="1">
      <c r="B23" s="251"/>
      <c r="C23" s="905"/>
      <c r="D23" s="905"/>
      <c r="E23" s="905"/>
      <c r="F23" s="905"/>
    </row>
    <row r="24" spans="1:14">
      <c r="A24" s="219" t="s">
        <v>11</v>
      </c>
    </row>
    <row r="27" spans="1:14">
      <c r="M27" s="673"/>
      <c r="N27" s="673"/>
    </row>
    <row r="28" spans="1:14" ht="13.8">
      <c r="J28" s="696" t="s">
        <v>858</v>
      </c>
      <c r="K28" s="696"/>
      <c r="L28" s="696"/>
      <c r="M28" s="696"/>
      <c r="N28" s="15"/>
    </row>
    <row r="29" spans="1:14" ht="13.8">
      <c r="J29" s="696" t="s">
        <v>859</v>
      </c>
      <c r="K29" s="696"/>
      <c r="L29" s="696"/>
      <c r="M29" s="696"/>
      <c r="N29" s="35"/>
    </row>
  </sheetData>
  <mergeCells count="16">
    <mergeCell ref="J28:M28"/>
    <mergeCell ref="J29:M29"/>
    <mergeCell ref="M27:N27"/>
    <mergeCell ref="B2:L2"/>
    <mergeCell ref="L1:M1"/>
    <mergeCell ref="C1:I1"/>
    <mergeCell ref="C23:F23"/>
    <mergeCell ref="H6:L8"/>
    <mergeCell ref="H5:M5"/>
    <mergeCell ref="A4:M4"/>
    <mergeCell ref="A5:G5"/>
    <mergeCell ref="M6:M9"/>
    <mergeCell ref="A6:A9"/>
    <mergeCell ref="B6:B9"/>
    <mergeCell ref="C6:G8"/>
    <mergeCell ref="C11:M22"/>
  </mergeCells>
  <printOptions horizontalCentered="1"/>
  <pageMargins left="0.70866141732283472" right="0.70866141732283472" top="0.23622047244094491" bottom="0" header="0.31496062992125984" footer="0.31496062992125984"/>
  <pageSetup paperSize="9" scale="68" orientation="landscape" r:id="rId1"/>
  <colBreaks count="1" manualBreakCount="1">
    <brk id="13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SheetLayoutView="63" workbookViewId="0">
      <selection activeCell="Q36" sqref="Q36"/>
    </sheetView>
  </sheetViews>
  <sheetFormatPr defaultRowHeight="13.2"/>
  <cols>
    <col min="1" max="1" width="36" customWidth="1"/>
    <col min="2" max="2" width="25.6640625" customWidth="1"/>
    <col min="3" max="3" width="21.88671875" customWidth="1"/>
    <col min="4" max="4" width="22.5546875" customWidth="1"/>
    <col min="5" max="5" width="19.44140625" customWidth="1"/>
    <col min="6" max="6" width="17.44140625" customWidth="1"/>
  </cols>
  <sheetData>
    <row r="1" spans="1:12" ht="16.2">
      <c r="A1" s="731" t="s">
        <v>0</v>
      </c>
      <c r="B1" s="731"/>
      <c r="C1" s="731"/>
      <c r="D1" s="731"/>
      <c r="E1" s="731"/>
      <c r="F1" s="252" t="s">
        <v>549</v>
      </c>
      <c r="G1" s="242"/>
      <c r="H1" s="242"/>
      <c r="I1" s="242"/>
      <c r="J1" s="242"/>
      <c r="K1" s="242"/>
      <c r="L1" s="242"/>
    </row>
    <row r="2" spans="1:12" ht="22.2">
      <c r="A2" s="732" t="s">
        <v>654</v>
      </c>
      <c r="B2" s="732"/>
      <c r="C2" s="732"/>
      <c r="D2" s="732"/>
      <c r="E2" s="732"/>
      <c r="F2" s="732"/>
      <c r="G2" s="243"/>
      <c r="H2" s="243"/>
      <c r="I2" s="243"/>
      <c r="J2" s="243"/>
      <c r="K2" s="243"/>
      <c r="L2" s="243"/>
    </row>
    <row r="3" spans="1:12">
      <c r="A3" s="169"/>
      <c r="B3" s="169"/>
      <c r="C3" s="169"/>
      <c r="D3" s="169"/>
      <c r="E3" s="169"/>
      <c r="F3" s="169"/>
    </row>
    <row r="4" spans="1:12" ht="18">
      <c r="A4" s="923" t="s">
        <v>548</v>
      </c>
      <c r="B4" s="923"/>
      <c r="C4" s="923"/>
      <c r="D4" s="923"/>
      <c r="E4" s="923"/>
      <c r="F4" s="923"/>
      <c r="G4" s="923"/>
    </row>
    <row r="5" spans="1:12" ht="18">
      <c r="A5" s="213" t="s">
        <v>857</v>
      </c>
      <c r="B5" s="253"/>
      <c r="C5" s="253"/>
      <c r="D5" s="253"/>
      <c r="E5" s="253"/>
      <c r="F5" s="253"/>
      <c r="G5" s="253"/>
    </row>
    <row r="6" spans="1:12" ht="31.2">
      <c r="A6" s="254"/>
      <c r="B6" s="255" t="s">
        <v>331</v>
      </c>
      <c r="C6" s="255" t="s">
        <v>332</v>
      </c>
      <c r="D6" s="255" t="s">
        <v>333</v>
      </c>
      <c r="E6" s="256"/>
      <c r="F6" s="256"/>
    </row>
    <row r="7" spans="1:12" ht="14.4">
      <c r="A7" s="257" t="s">
        <v>334</v>
      </c>
      <c r="B7" s="604" t="s">
        <v>921</v>
      </c>
      <c r="C7" s="604" t="s">
        <v>921</v>
      </c>
      <c r="D7" s="604" t="s">
        <v>921</v>
      </c>
      <c r="E7" s="256"/>
      <c r="F7" s="256"/>
    </row>
    <row r="8" spans="1:12" ht="13.5" customHeight="1">
      <c r="A8" s="257" t="s">
        <v>335</v>
      </c>
      <c r="B8" s="604" t="s">
        <v>921</v>
      </c>
      <c r="C8" s="604" t="s">
        <v>921</v>
      </c>
      <c r="D8" s="604" t="s">
        <v>921</v>
      </c>
      <c r="E8" s="256"/>
      <c r="F8" s="256"/>
      <c r="G8" s="603"/>
    </row>
    <row r="9" spans="1:12" ht="13.5" customHeight="1">
      <c r="A9" s="257" t="s">
        <v>336</v>
      </c>
      <c r="B9" s="604"/>
      <c r="C9" s="604"/>
      <c r="D9" s="604"/>
      <c r="E9" s="256"/>
      <c r="F9" s="256"/>
      <c r="G9" s="603"/>
    </row>
    <row r="10" spans="1:12" ht="13.5" customHeight="1">
      <c r="A10" s="258" t="s">
        <v>337</v>
      </c>
      <c r="B10" s="604" t="s">
        <v>926</v>
      </c>
      <c r="C10" s="604" t="s">
        <v>926</v>
      </c>
      <c r="D10" s="604" t="s">
        <v>926</v>
      </c>
      <c r="E10" s="256"/>
      <c r="F10" s="256"/>
    </row>
    <row r="11" spans="1:12" ht="13.5" customHeight="1">
      <c r="A11" s="258" t="s">
        <v>338</v>
      </c>
      <c r="B11" s="604" t="s">
        <v>925</v>
      </c>
      <c r="C11" s="604" t="s">
        <v>926</v>
      </c>
      <c r="D11" s="604" t="s">
        <v>926</v>
      </c>
      <c r="E11" s="256"/>
      <c r="F11" s="256"/>
    </row>
    <row r="12" spans="1:12" ht="13.5" customHeight="1">
      <c r="A12" s="258" t="s">
        <v>339</v>
      </c>
      <c r="B12" s="604" t="s">
        <v>926</v>
      </c>
      <c r="C12" s="604" t="s">
        <v>926</v>
      </c>
      <c r="D12" s="604" t="s">
        <v>926</v>
      </c>
      <c r="E12" s="256"/>
      <c r="F12" s="256"/>
    </row>
    <row r="13" spans="1:12" ht="13.5" customHeight="1">
      <c r="A13" s="258" t="s">
        <v>340</v>
      </c>
      <c r="B13" s="604" t="s">
        <v>922</v>
      </c>
      <c r="C13" s="604" t="s">
        <v>926</v>
      </c>
      <c r="D13" s="604" t="s">
        <v>926</v>
      </c>
      <c r="E13" s="256"/>
      <c r="F13" s="256"/>
    </row>
    <row r="14" spans="1:12" ht="13.5" customHeight="1">
      <c r="A14" s="258" t="s">
        <v>341</v>
      </c>
      <c r="B14" s="604" t="s">
        <v>921</v>
      </c>
      <c r="C14" s="604" t="s">
        <v>926</v>
      </c>
      <c r="D14" s="604" t="s">
        <v>926</v>
      </c>
      <c r="E14" s="256"/>
      <c r="F14" s="256"/>
    </row>
    <row r="15" spans="1:12" ht="13.5" customHeight="1">
      <c r="A15" s="258" t="s">
        <v>342</v>
      </c>
      <c r="B15" s="604" t="s">
        <v>921</v>
      </c>
      <c r="C15" s="604" t="s">
        <v>926</v>
      </c>
      <c r="D15" s="604" t="s">
        <v>926</v>
      </c>
      <c r="E15" s="256"/>
      <c r="F15" s="256"/>
    </row>
    <row r="16" spans="1:12" ht="13.5" customHeight="1">
      <c r="A16" s="258" t="s">
        <v>343</v>
      </c>
      <c r="B16" s="604">
        <v>9436070054</v>
      </c>
      <c r="C16" s="604" t="s">
        <v>926</v>
      </c>
      <c r="D16" s="604" t="s">
        <v>926</v>
      </c>
      <c r="E16" s="256"/>
      <c r="F16" s="256"/>
    </row>
    <row r="17" spans="1:7" ht="13.5" customHeight="1">
      <c r="A17" s="258" t="s">
        <v>344</v>
      </c>
      <c r="B17" s="604" t="s">
        <v>921</v>
      </c>
      <c r="C17" s="604" t="s">
        <v>926</v>
      </c>
      <c r="D17" s="604" t="s">
        <v>926</v>
      </c>
      <c r="E17" s="256"/>
      <c r="F17" s="256"/>
    </row>
    <row r="18" spans="1:7" ht="13.5" customHeight="1">
      <c r="A18" s="259"/>
      <c r="B18" s="260"/>
      <c r="C18" s="260"/>
      <c r="D18" s="260"/>
      <c r="E18" s="256"/>
      <c r="F18" s="256"/>
    </row>
    <row r="19" spans="1:7" ht="13.5" customHeight="1">
      <c r="A19" s="924" t="s">
        <v>345</v>
      </c>
      <c r="B19" s="924"/>
      <c r="C19" s="924"/>
      <c r="D19" s="924"/>
      <c r="E19" s="924"/>
      <c r="F19" s="924"/>
      <c r="G19" s="924"/>
    </row>
    <row r="20" spans="1:7" ht="14.4">
      <c r="A20" s="256"/>
      <c r="B20" s="256"/>
      <c r="C20" s="256"/>
      <c r="D20" s="256"/>
      <c r="E20" s="762" t="s">
        <v>853</v>
      </c>
      <c r="F20" s="762"/>
      <c r="G20" s="118"/>
    </row>
    <row r="21" spans="1:7" ht="46.2" customHeight="1">
      <c r="A21" s="246" t="s">
        <v>435</v>
      </c>
      <c r="B21" s="246" t="s">
        <v>3</v>
      </c>
      <c r="C21" s="261" t="s">
        <v>346</v>
      </c>
      <c r="D21" s="262" t="s">
        <v>347</v>
      </c>
      <c r="E21" s="312" t="s">
        <v>348</v>
      </c>
      <c r="F21" s="312" t="s">
        <v>349</v>
      </c>
      <c r="G21" s="13"/>
    </row>
    <row r="22" spans="1:7" ht="14.4">
      <c r="A22" s="257" t="s">
        <v>350</v>
      </c>
      <c r="B22" s="263">
        <v>0</v>
      </c>
      <c r="C22" s="263"/>
      <c r="D22" s="508"/>
      <c r="E22" s="509"/>
      <c r="F22" s="509"/>
    </row>
    <row r="23" spans="1:7" ht="14.4">
      <c r="A23" s="257" t="s">
        <v>351</v>
      </c>
      <c r="B23" s="263">
        <v>0</v>
      </c>
      <c r="C23" s="263"/>
      <c r="D23" s="508"/>
      <c r="E23" s="509"/>
      <c r="F23" s="509"/>
    </row>
    <row r="24" spans="1:7" ht="14.4">
      <c r="A24" s="257" t="s">
        <v>352</v>
      </c>
      <c r="B24" s="263">
        <v>0</v>
      </c>
      <c r="C24" s="8"/>
      <c r="D24" s="508"/>
      <c r="E24" s="509"/>
      <c r="F24" s="509"/>
    </row>
    <row r="25" spans="1:7" ht="27.6">
      <c r="A25" s="257" t="s">
        <v>353</v>
      </c>
      <c r="B25" s="263">
        <v>0</v>
      </c>
      <c r="C25" s="8"/>
      <c r="D25" s="508"/>
      <c r="E25" s="509"/>
      <c r="F25" s="509"/>
    </row>
    <row r="26" spans="1:7" ht="32.25" customHeight="1">
      <c r="A26" s="257" t="s">
        <v>354</v>
      </c>
      <c r="B26" s="263">
        <v>0</v>
      </c>
      <c r="C26" s="8"/>
      <c r="D26" s="508"/>
      <c r="E26" s="509"/>
      <c r="F26" s="509"/>
    </row>
    <row r="27" spans="1:7" ht="14.4">
      <c r="A27" s="257" t="s">
        <v>355</v>
      </c>
      <c r="B27" s="263">
        <v>0</v>
      </c>
      <c r="C27" s="8"/>
      <c r="D27" s="508"/>
      <c r="E27" s="509"/>
      <c r="F27" s="509"/>
    </row>
    <row r="28" spans="1:7" ht="14.4">
      <c r="A28" s="257" t="s">
        <v>356</v>
      </c>
      <c r="B28" s="263">
        <v>0</v>
      </c>
      <c r="C28" s="8"/>
      <c r="D28" s="508"/>
      <c r="E28" s="509"/>
      <c r="F28" s="509"/>
    </row>
    <row r="29" spans="1:7" ht="14.4">
      <c r="A29" s="257" t="s">
        <v>357</v>
      </c>
      <c r="B29" s="615">
        <v>0</v>
      </c>
      <c r="C29" s="615"/>
      <c r="D29" s="616"/>
      <c r="E29" s="617"/>
      <c r="F29" s="618"/>
    </row>
    <row r="30" spans="1:7" ht="14.4">
      <c r="A30" s="257" t="s">
        <v>358</v>
      </c>
      <c r="B30" s="263">
        <v>0</v>
      </c>
      <c r="C30" s="263"/>
      <c r="D30" s="508"/>
      <c r="E30" s="509"/>
      <c r="F30" s="509"/>
    </row>
    <row r="31" spans="1:7" ht="14.4">
      <c r="A31" s="257" t="s">
        <v>359</v>
      </c>
      <c r="B31" s="263">
        <v>0</v>
      </c>
      <c r="C31" s="263"/>
      <c r="D31" s="508"/>
      <c r="E31" s="509"/>
      <c r="F31" s="509"/>
    </row>
    <row r="32" spans="1:7" ht="14.4">
      <c r="A32" s="257" t="s">
        <v>360</v>
      </c>
      <c r="B32" s="263">
        <v>0</v>
      </c>
      <c r="C32" s="263"/>
      <c r="D32" s="508"/>
      <c r="E32" s="509"/>
      <c r="F32" s="509"/>
    </row>
    <row r="33" spans="1:7" ht="14.4">
      <c r="A33" s="257" t="s">
        <v>361</v>
      </c>
      <c r="B33" s="263">
        <v>0</v>
      </c>
      <c r="C33" s="263"/>
      <c r="D33" s="508"/>
      <c r="E33" s="509"/>
      <c r="F33" s="509"/>
    </row>
    <row r="34" spans="1:7" ht="14.4">
      <c r="A34" s="257" t="s">
        <v>362</v>
      </c>
      <c r="B34" s="263">
        <v>0</v>
      </c>
      <c r="C34" s="263"/>
      <c r="D34" s="508"/>
      <c r="E34" s="509"/>
      <c r="F34" s="509"/>
    </row>
    <row r="35" spans="1:7" ht="14.4">
      <c r="A35" s="257" t="s">
        <v>363</v>
      </c>
      <c r="B35" s="263">
        <v>0</v>
      </c>
      <c r="C35" s="263"/>
      <c r="D35" s="508"/>
      <c r="E35" s="509"/>
      <c r="F35" s="509"/>
    </row>
    <row r="36" spans="1:7" ht="14.4">
      <c r="A36" s="257" t="s">
        <v>364</v>
      </c>
      <c r="B36" s="263">
        <v>0</v>
      </c>
      <c r="C36" s="263"/>
      <c r="D36" s="508"/>
      <c r="E36" s="509"/>
      <c r="F36" s="509"/>
    </row>
    <row r="37" spans="1:7" ht="14.4">
      <c r="A37" s="257" t="s">
        <v>365</v>
      </c>
      <c r="B37" s="263">
        <v>0</v>
      </c>
      <c r="C37" s="263"/>
      <c r="D37" s="508"/>
      <c r="E37" s="509"/>
      <c r="F37" s="509"/>
    </row>
    <row r="38" spans="1:7" ht="14.4">
      <c r="A38" s="257" t="s">
        <v>43</v>
      </c>
      <c r="B38" s="263">
        <v>0</v>
      </c>
      <c r="C38" s="263"/>
      <c r="D38" s="508"/>
      <c r="E38" s="509"/>
      <c r="F38" s="509"/>
    </row>
    <row r="39" spans="1:7" ht="14.4">
      <c r="A39" s="263" t="s">
        <v>15</v>
      </c>
      <c r="B39" s="263"/>
      <c r="C39" s="263"/>
      <c r="D39" s="508"/>
      <c r="E39" s="509"/>
      <c r="F39" s="509"/>
    </row>
    <row r="41" spans="1:7">
      <c r="A41" s="219" t="s">
        <v>11</v>
      </c>
    </row>
    <row r="45" spans="1:7">
      <c r="E45" s="673"/>
      <c r="F45" s="673"/>
    </row>
    <row r="46" spans="1:7">
      <c r="E46" s="673" t="s">
        <v>858</v>
      </c>
      <c r="F46" s="673"/>
      <c r="G46" s="673"/>
    </row>
    <row r="47" spans="1:7">
      <c r="E47" s="673" t="s">
        <v>859</v>
      </c>
      <c r="F47" s="673"/>
      <c r="G47" s="673"/>
    </row>
  </sheetData>
  <mergeCells count="8">
    <mergeCell ref="E45:F45"/>
    <mergeCell ref="E46:G46"/>
    <mergeCell ref="E47:G47"/>
    <mergeCell ref="A1:E1"/>
    <mergeCell ref="A2:F2"/>
    <mergeCell ref="A4:G4"/>
    <mergeCell ref="A19:G19"/>
    <mergeCell ref="E20:F20"/>
  </mergeCells>
  <printOptions horizontalCentered="1"/>
  <pageMargins left="0.70866141732283472" right="0.70866141732283472" top="0.23622047244094491" bottom="0" header="0.27" footer="0.19"/>
  <pageSetup paperSize="9" scale="81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zoomScaleSheetLayoutView="90" workbookViewId="0">
      <selection activeCell="Q36" sqref="Q36"/>
    </sheetView>
  </sheetViews>
  <sheetFormatPr defaultRowHeight="13.2"/>
  <sheetData>
    <row r="2" spans="2:8">
      <c r="B2" s="15"/>
    </row>
    <row r="4" spans="2:8" ht="12.75" customHeight="1">
      <c r="B4" s="925" t="s">
        <v>720</v>
      </c>
      <c r="C4" s="925"/>
      <c r="D4" s="925"/>
      <c r="E4" s="925"/>
      <c r="F4" s="925"/>
      <c r="G4" s="925"/>
      <c r="H4" s="925"/>
    </row>
    <row r="5" spans="2:8" ht="12.75" customHeight="1">
      <c r="B5" s="925"/>
      <c r="C5" s="925"/>
      <c r="D5" s="925"/>
      <c r="E5" s="925"/>
      <c r="F5" s="925"/>
      <c r="G5" s="925"/>
      <c r="H5" s="925"/>
    </row>
    <row r="6" spans="2:8" ht="12.75" customHeight="1">
      <c r="B6" s="925"/>
      <c r="C6" s="925"/>
      <c r="D6" s="925"/>
      <c r="E6" s="925"/>
      <c r="F6" s="925"/>
      <c r="G6" s="925"/>
      <c r="H6" s="925"/>
    </row>
    <row r="7" spans="2:8" ht="12.75" customHeight="1">
      <c r="B7" s="925"/>
      <c r="C7" s="925"/>
      <c r="D7" s="925"/>
      <c r="E7" s="925"/>
      <c r="F7" s="925"/>
      <c r="G7" s="925"/>
      <c r="H7" s="925"/>
    </row>
    <row r="8" spans="2:8" ht="12.75" customHeight="1">
      <c r="B8" s="925"/>
      <c r="C8" s="925"/>
      <c r="D8" s="925"/>
      <c r="E8" s="925"/>
      <c r="F8" s="925"/>
      <c r="G8" s="925"/>
      <c r="H8" s="925"/>
    </row>
    <row r="9" spans="2:8" ht="12.75" customHeight="1">
      <c r="B9" s="925"/>
      <c r="C9" s="925"/>
      <c r="D9" s="925"/>
      <c r="E9" s="925"/>
      <c r="F9" s="925"/>
      <c r="G9" s="925"/>
      <c r="H9" s="925"/>
    </row>
    <row r="10" spans="2:8" ht="12.75" customHeight="1">
      <c r="B10" s="925"/>
      <c r="C10" s="925"/>
      <c r="D10" s="925"/>
      <c r="E10" s="925"/>
      <c r="F10" s="925"/>
      <c r="G10" s="925"/>
      <c r="H10" s="925"/>
    </row>
    <row r="11" spans="2:8" ht="12.75" customHeight="1">
      <c r="B11" s="925"/>
      <c r="C11" s="925"/>
      <c r="D11" s="925"/>
      <c r="E11" s="925"/>
      <c r="F11" s="925"/>
      <c r="G11" s="925"/>
      <c r="H11" s="925"/>
    </row>
    <row r="12" spans="2:8" ht="12.75" customHeight="1">
      <c r="B12" s="925"/>
      <c r="C12" s="925"/>
      <c r="D12" s="925"/>
      <c r="E12" s="925"/>
      <c r="F12" s="925"/>
      <c r="G12" s="925"/>
      <c r="H12" s="925"/>
    </row>
    <row r="13" spans="2:8" ht="12.75" customHeight="1">
      <c r="B13" s="925"/>
      <c r="C13" s="925"/>
      <c r="D13" s="925"/>
      <c r="E13" s="925"/>
      <c r="F13" s="925"/>
      <c r="G13" s="925"/>
      <c r="H13" s="925"/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80" zoomScaleNormal="80" zoomScaleSheetLayoutView="100" workbookViewId="0">
      <selection activeCell="Q36" sqref="Q36"/>
    </sheetView>
  </sheetViews>
  <sheetFormatPr defaultColWidth="9.109375" defaultRowHeight="13.8"/>
  <cols>
    <col min="1" max="1" width="4.6640625" style="48" customWidth="1"/>
    <col min="2" max="2" width="16.88671875" style="48" customWidth="1"/>
    <col min="3" max="3" width="11.6640625" style="48" customWidth="1"/>
    <col min="4" max="4" width="12" style="48" customWidth="1"/>
    <col min="5" max="5" width="12.109375" style="48" customWidth="1"/>
    <col min="6" max="6" width="17.44140625" style="48" customWidth="1"/>
    <col min="7" max="7" width="12.44140625" style="48" customWidth="1"/>
    <col min="8" max="8" width="16" style="48" customWidth="1"/>
    <col min="9" max="9" width="12.6640625" style="48" customWidth="1"/>
    <col min="10" max="10" width="15" style="48" customWidth="1"/>
    <col min="11" max="11" width="16" style="48" customWidth="1"/>
    <col min="12" max="12" width="11.88671875" style="48" customWidth="1"/>
    <col min="13" max="16384" width="9.109375" style="48"/>
  </cols>
  <sheetData>
    <row r="1" spans="1:20" ht="15" customHeight="1">
      <c r="C1" s="696"/>
      <c r="D1" s="696"/>
      <c r="E1" s="696"/>
      <c r="F1" s="696"/>
      <c r="G1" s="696"/>
      <c r="H1" s="696"/>
      <c r="I1" s="172"/>
      <c r="J1" s="781" t="s">
        <v>550</v>
      </c>
      <c r="K1" s="781"/>
    </row>
    <row r="2" spans="1:20" s="55" customFormat="1" ht="19.5" customHeight="1">
      <c r="A2" s="930" t="s">
        <v>0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</row>
    <row r="3" spans="1:20" s="55" customFormat="1" ht="19.5" customHeight="1">
      <c r="A3" s="929" t="s">
        <v>654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</row>
    <row r="4" spans="1:20" s="55" customFormat="1" ht="14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20" s="55" customFormat="1" ht="18" customHeight="1">
      <c r="A5" s="845" t="s">
        <v>721</v>
      </c>
      <c r="B5" s="845"/>
      <c r="C5" s="845"/>
      <c r="D5" s="845"/>
      <c r="E5" s="845"/>
      <c r="F5" s="845"/>
      <c r="G5" s="845"/>
      <c r="H5" s="845"/>
      <c r="I5" s="845"/>
      <c r="J5" s="845"/>
      <c r="K5" s="845"/>
    </row>
    <row r="6" spans="1:20" ht="15.6">
      <c r="A6" s="672" t="s">
        <v>857</v>
      </c>
      <c r="B6" s="672"/>
      <c r="C6" s="112"/>
      <c r="D6" s="112"/>
      <c r="E6" s="112"/>
      <c r="F6" s="112"/>
      <c r="G6" s="112"/>
      <c r="H6" s="112"/>
      <c r="I6" s="112"/>
      <c r="J6" s="112"/>
      <c r="K6" s="112"/>
    </row>
    <row r="7" spans="1:20" ht="29.25" customHeight="1">
      <c r="A7" s="927" t="s">
        <v>70</v>
      </c>
      <c r="B7" s="927" t="s">
        <v>71</v>
      </c>
      <c r="C7" s="927" t="s">
        <v>72</v>
      </c>
      <c r="D7" s="927" t="s">
        <v>155</v>
      </c>
      <c r="E7" s="927"/>
      <c r="F7" s="927"/>
      <c r="G7" s="927"/>
      <c r="H7" s="927"/>
      <c r="I7" s="678" t="s">
        <v>247</v>
      </c>
      <c r="J7" s="927" t="s">
        <v>73</v>
      </c>
      <c r="K7" s="927" t="s">
        <v>494</v>
      </c>
      <c r="L7" s="926" t="s">
        <v>74</v>
      </c>
      <c r="S7" s="54"/>
      <c r="T7" s="54"/>
    </row>
    <row r="8" spans="1:20" ht="33.75" customHeight="1">
      <c r="A8" s="927"/>
      <c r="B8" s="927"/>
      <c r="C8" s="927"/>
      <c r="D8" s="927" t="s">
        <v>75</v>
      </c>
      <c r="E8" s="927" t="s">
        <v>76</v>
      </c>
      <c r="F8" s="927"/>
      <c r="G8" s="927"/>
      <c r="H8" s="50" t="s">
        <v>77</v>
      </c>
      <c r="I8" s="928"/>
      <c r="J8" s="927"/>
      <c r="K8" s="927"/>
      <c r="L8" s="926"/>
    </row>
    <row r="9" spans="1:20" ht="27.6">
      <c r="A9" s="927"/>
      <c r="B9" s="927"/>
      <c r="C9" s="927"/>
      <c r="D9" s="927"/>
      <c r="E9" s="50" t="s">
        <v>78</v>
      </c>
      <c r="F9" s="50" t="s">
        <v>79</v>
      </c>
      <c r="G9" s="50" t="s">
        <v>15</v>
      </c>
      <c r="H9" s="50"/>
      <c r="I9" s="679"/>
      <c r="J9" s="927"/>
      <c r="K9" s="927"/>
      <c r="L9" s="926"/>
    </row>
    <row r="10" spans="1:20" s="158" customFormat="1" ht="17.100000000000001" customHeight="1">
      <c r="A10" s="157">
        <v>1</v>
      </c>
      <c r="B10" s="157">
        <v>2</v>
      </c>
      <c r="C10" s="157">
        <v>3</v>
      </c>
      <c r="D10" s="157">
        <v>4</v>
      </c>
      <c r="E10" s="157">
        <v>5</v>
      </c>
      <c r="F10" s="157">
        <v>6</v>
      </c>
      <c r="G10" s="157">
        <v>7</v>
      </c>
      <c r="H10" s="157">
        <v>8</v>
      </c>
      <c r="I10" s="157">
        <v>9</v>
      </c>
      <c r="J10" s="157">
        <v>10</v>
      </c>
      <c r="K10" s="157">
        <v>11</v>
      </c>
      <c r="L10" s="157">
        <v>12</v>
      </c>
    </row>
    <row r="11" spans="1:20" ht="17.100000000000001" customHeight="1">
      <c r="A11" s="57">
        <v>1</v>
      </c>
      <c r="B11" s="58" t="s">
        <v>722</v>
      </c>
      <c r="C11" s="52">
        <v>30</v>
      </c>
      <c r="D11" s="51">
        <v>0</v>
      </c>
      <c r="E11" s="51">
        <v>5</v>
      </c>
      <c r="F11" s="51">
        <v>4</v>
      </c>
      <c r="G11" s="51">
        <v>9</v>
      </c>
      <c r="H11" s="51">
        <v>9</v>
      </c>
      <c r="I11" s="51">
        <v>21</v>
      </c>
      <c r="J11" s="51">
        <v>21</v>
      </c>
      <c r="K11" s="51">
        <v>26</v>
      </c>
      <c r="L11" s="51"/>
    </row>
    <row r="12" spans="1:20" ht="17.100000000000001" customHeight="1">
      <c r="A12" s="57">
        <v>2</v>
      </c>
      <c r="B12" s="58" t="s">
        <v>723</v>
      </c>
      <c r="C12" s="52">
        <v>31</v>
      </c>
      <c r="D12" s="51">
        <v>0</v>
      </c>
      <c r="E12" s="51">
        <v>4</v>
      </c>
      <c r="F12" s="51">
        <v>5</v>
      </c>
      <c r="G12" s="51">
        <v>9</v>
      </c>
      <c r="H12" s="51">
        <v>9</v>
      </c>
      <c r="I12" s="51">
        <v>22</v>
      </c>
      <c r="J12" s="51">
        <v>22</v>
      </c>
      <c r="K12" s="51">
        <v>26</v>
      </c>
      <c r="L12" s="51"/>
    </row>
    <row r="13" spans="1:20" ht="17.100000000000001" customHeight="1">
      <c r="A13" s="57">
        <v>3</v>
      </c>
      <c r="B13" s="58" t="s">
        <v>724</v>
      </c>
      <c r="C13" s="52">
        <v>30</v>
      </c>
      <c r="D13" s="51">
        <v>14</v>
      </c>
      <c r="E13" s="51">
        <v>4</v>
      </c>
      <c r="F13" s="51">
        <v>0</v>
      </c>
      <c r="G13" s="51">
        <v>4</v>
      </c>
      <c r="H13" s="51">
        <v>18</v>
      </c>
      <c r="I13" s="51">
        <v>12</v>
      </c>
      <c r="J13" s="51">
        <v>12</v>
      </c>
      <c r="K13" s="51">
        <v>26</v>
      </c>
      <c r="L13" s="51"/>
    </row>
    <row r="14" spans="1:20" ht="17.100000000000001" customHeight="1">
      <c r="A14" s="57">
        <v>4</v>
      </c>
      <c r="B14" s="58" t="s">
        <v>725</v>
      </c>
      <c r="C14" s="52">
        <v>31</v>
      </c>
      <c r="D14" s="51">
        <v>0</v>
      </c>
      <c r="E14" s="51">
        <v>5</v>
      </c>
      <c r="F14" s="51">
        <v>4</v>
      </c>
      <c r="G14" s="51">
        <v>9</v>
      </c>
      <c r="H14" s="51">
        <v>9</v>
      </c>
      <c r="I14" s="51">
        <v>22</v>
      </c>
      <c r="J14" s="51">
        <v>22</v>
      </c>
      <c r="K14" s="51">
        <v>25</v>
      </c>
      <c r="L14" s="51"/>
    </row>
    <row r="15" spans="1:20" ht="17.100000000000001" customHeight="1">
      <c r="A15" s="57">
        <v>5</v>
      </c>
      <c r="B15" s="58" t="s">
        <v>726</v>
      </c>
      <c r="C15" s="52">
        <v>31</v>
      </c>
      <c r="D15" s="51">
        <v>0</v>
      </c>
      <c r="E15" s="51">
        <v>4</v>
      </c>
      <c r="F15" s="51">
        <v>5</v>
      </c>
      <c r="G15" s="51">
        <v>9</v>
      </c>
      <c r="H15" s="51">
        <v>9</v>
      </c>
      <c r="I15" s="51">
        <v>22</v>
      </c>
      <c r="J15" s="51">
        <v>22</v>
      </c>
      <c r="K15" s="51">
        <v>27</v>
      </c>
      <c r="L15" s="51"/>
    </row>
    <row r="16" spans="1:20" s="56" customFormat="1" ht="17.100000000000001" customHeight="1">
      <c r="A16" s="57">
        <v>6</v>
      </c>
      <c r="B16" s="58" t="s">
        <v>727</v>
      </c>
      <c r="C16" s="57">
        <v>30</v>
      </c>
      <c r="D16" s="58">
        <v>0</v>
      </c>
      <c r="E16" s="58">
        <v>4</v>
      </c>
      <c r="F16" s="58">
        <v>3</v>
      </c>
      <c r="G16" s="58">
        <v>7</v>
      </c>
      <c r="H16" s="58">
        <v>7</v>
      </c>
      <c r="I16" s="58">
        <v>23</v>
      </c>
      <c r="J16" s="58">
        <v>23</v>
      </c>
      <c r="K16" s="58">
        <v>26</v>
      </c>
      <c r="L16" s="58"/>
    </row>
    <row r="17" spans="1:12" s="56" customFormat="1" ht="17.100000000000001" customHeight="1">
      <c r="A17" s="57">
        <v>7</v>
      </c>
      <c r="B17" s="58" t="s">
        <v>728</v>
      </c>
      <c r="C17" s="57">
        <v>31</v>
      </c>
      <c r="D17" s="58">
        <v>0</v>
      </c>
      <c r="E17" s="58">
        <v>5</v>
      </c>
      <c r="F17" s="58">
        <v>6</v>
      </c>
      <c r="G17" s="58">
        <v>11</v>
      </c>
      <c r="H17" s="58">
        <v>11</v>
      </c>
      <c r="I17" s="58">
        <v>20</v>
      </c>
      <c r="J17" s="58">
        <v>20</v>
      </c>
      <c r="K17" s="58">
        <v>26</v>
      </c>
      <c r="L17" s="58"/>
    </row>
    <row r="18" spans="1:12" s="56" customFormat="1" ht="17.100000000000001" customHeight="1">
      <c r="A18" s="57">
        <v>8</v>
      </c>
      <c r="B18" s="58" t="s">
        <v>729</v>
      </c>
      <c r="C18" s="57">
        <v>30</v>
      </c>
      <c r="D18" s="58">
        <v>0</v>
      </c>
      <c r="E18" s="58">
        <v>4</v>
      </c>
      <c r="F18" s="58">
        <v>6</v>
      </c>
      <c r="G18" s="58">
        <v>10</v>
      </c>
      <c r="H18" s="58">
        <v>10</v>
      </c>
      <c r="I18" s="58">
        <v>20</v>
      </c>
      <c r="J18" s="58">
        <v>20</v>
      </c>
      <c r="K18" s="58">
        <v>26</v>
      </c>
      <c r="L18" s="58"/>
    </row>
    <row r="19" spans="1:12" s="56" customFormat="1" ht="17.100000000000001" customHeight="1">
      <c r="A19" s="57">
        <v>9</v>
      </c>
      <c r="B19" s="58" t="s">
        <v>730</v>
      </c>
      <c r="C19" s="57">
        <v>31</v>
      </c>
      <c r="D19" s="58">
        <v>18</v>
      </c>
      <c r="E19" s="58">
        <v>5</v>
      </c>
      <c r="F19" s="58">
        <v>0</v>
      </c>
      <c r="G19" s="58">
        <v>5</v>
      </c>
      <c r="H19" s="58">
        <v>23</v>
      </c>
      <c r="I19" s="58">
        <v>8</v>
      </c>
      <c r="J19" s="58">
        <v>8</v>
      </c>
      <c r="K19" s="58">
        <v>26</v>
      </c>
      <c r="L19" s="58"/>
    </row>
    <row r="20" spans="1:12" s="56" customFormat="1" ht="17.100000000000001" customHeight="1">
      <c r="A20" s="57">
        <v>10</v>
      </c>
      <c r="B20" s="58" t="s">
        <v>731</v>
      </c>
      <c r="C20" s="57">
        <v>31</v>
      </c>
      <c r="D20" s="58">
        <v>17</v>
      </c>
      <c r="E20" s="58">
        <v>4</v>
      </c>
      <c r="F20" s="58">
        <v>0</v>
      </c>
      <c r="G20" s="58">
        <v>4</v>
      </c>
      <c r="H20" s="58">
        <v>21</v>
      </c>
      <c r="I20" s="58">
        <v>10</v>
      </c>
      <c r="J20" s="58">
        <v>10</v>
      </c>
      <c r="K20" s="58">
        <v>27</v>
      </c>
      <c r="L20" s="58"/>
    </row>
    <row r="21" spans="1:12" s="56" customFormat="1" ht="17.100000000000001" customHeight="1">
      <c r="A21" s="57">
        <v>11</v>
      </c>
      <c r="B21" s="58" t="s">
        <v>732</v>
      </c>
      <c r="C21" s="57">
        <v>28</v>
      </c>
      <c r="D21" s="58">
        <v>0</v>
      </c>
      <c r="E21" s="58">
        <v>4</v>
      </c>
      <c r="F21" s="58">
        <v>5</v>
      </c>
      <c r="G21" s="58">
        <v>9</v>
      </c>
      <c r="H21" s="58">
        <v>9</v>
      </c>
      <c r="I21" s="58">
        <v>19</v>
      </c>
      <c r="J21" s="58">
        <v>19</v>
      </c>
      <c r="K21" s="58">
        <v>24</v>
      </c>
      <c r="L21" s="58"/>
    </row>
    <row r="22" spans="1:12" s="56" customFormat="1" ht="17.100000000000001" customHeight="1">
      <c r="A22" s="57">
        <v>12</v>
      </c>
      <c r="B22" s="58" t="s">
        <v>733</v>
      </c>
      <c r="C22" s="57">
        <v>31</v>
      </c>
      <c r="D22" s="58">
        <v>0</v>
      </c>
      <c r="E22" s="58">
        <v>4</v>
      </c>
      <c r="F22" s="58">
        <v>6</v>
      </c>
      <c r="G22" s="58">
        <v>10</v>
      </c>
      <c r="H22" s="58">
        <v>10</v>
      </c>
      <c r="I22" s="58">
        <v>21</v>
      </c>
      <c r="J22" s="58">
        <v>21</v>
      </c>
      <c r="K22" s="58">
        <v>27</v>
      </c>
      <c r="L22" s="58"/>
    </row>
    <row r="23" spans="1:12" s="56" customFormat="1" ht="17.100000000000001" customHeight="1">
      <c r="A23" s="58"/>
      <c r="B23" s="59" t="s">
        <v>15</v>
      </c>
      <c r="C23" s="57">
        <v>365</v>
      </c>
      <c r="D23" s="58">
        <v>49</v>
      </c>
      <c r="E23" s="58">
        <v>52</v>
      </c>
      <c r="F23" s="58">
        <v>44</v>
      </c>
      <c r="G23" s="58">
        <v>96</v>
      </c>
      <c r="H23" s="58">
        <v>145</v>
      </c>
      <c r="I23" s="58">
        <v>220</v>
      </c>
      <c r="J23" s="58">
        <v>220</v>
      </c>
      <c r="K23" s="58">
        <v>312</v>
      </c>
      <c r="L23" s="58"/>
    </row>
    <row r="24" spans="1:12" s="56" customFormat="1" ht="11.25" customHeight="1">
      <c r="A24" s="60"/>
      <c r="B24" s="61"/>
      <c r="C24" s="62"/>
      <c r="D24" s="60"/>
      <c r="E24" s="60"/>
      <c r="F24" s="60"/>
      <c r="G24" s="60"/>
      <c r="H24" s="60"/>
      <c r="I24" s="60"/>
      <c r="J24" s="60"/>
      <c r="K24" s="60"/>
    </row>
    <row r="25" spans="1:12">
      <c r="A25" s="53" t="s">
        <v>101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2">
      <c r="A26" s="53"/>
      <c r="B26" s="53"/>
      <c r="C26" s="53"/>
      <c r="D26" s="53"/>
      <c r="E26" s="53"/>
      <c r="F26" s="53"/>
      <c r="G26" s="53"/>
      <c r="H26" s="53"/>
      <c r="I26" s="53"/>
      <c r="J26" s="53"/>
    </row>
    <row r="27" spans="1:12">
      <c r="A27" s="53"/>
      <c r="B27" s="53"/>
      <c r="C27" s="53"/>
      <c r="D27" s="53"/>
      <c r="E27" s="53"/>
      <c r="F27" s="53"/>
      <c r="G27" s="53"/>
      <c r="H27" s="53"/>
      <c r="I27" s="53"/>
      <c r="J27" s="53" t="s">
        <v>10</v>
      </c>
    </row>
    <row r="28" spans="1:12">
      <c r="A28" s="53" t="s">
        <v>11</v>
      </c>
      <c r="B28" s="53"/>
      <c r="C28" s="53"/>
      <c r="D28" s="53"/>
      <c r="E28" s="53"/>
      <c r="F28" s="53"/>
      <c r="G28" s="53"/>
      <c r="H28" s="53"/>
      <c r="I28" s="53"/>
      <c r="J28" s="586"/>
      <c r="K28" s="586"/>
    </row>
    <row r="29" spans="1:12">
      <c r="A29" s="586"/>
      <c r="B29" s="586"/>
      <c r="C29" s="586"/>
      <c r="D29" s="586"/>
      <c r="E29" s="586"/>
      <c r="F29" s="586"/>
      <c r="G29" s="586"/>
      <c r="H29" s="586"/>
      <c r="I29" s="586"/>
      <c r="J29" s="586"/>
      <c r="K29" s="586"/>
    </row>
    <row r="30" spans="1:12">
      <c r="A30" s="586"/>
      <c r="B30" s="586"/>
      <c r="C30" s="586"/>
      <c r="D30" s="586"/>
      <c r="E30" s="586"/>
      <c r="F30" s="586"/>
      <c r="G30" s="586"/>
      <c r="H30" s="586"/>
      <c r="I30" s="586"/>
      <c r="J30" s="673" t="s">
        <v>858</v>
      </c>
      <c r="K30" s="673"/>
      <c r="L30" s="673"/>
    </row>
    <row r="31" spans="1:12">
      <c r="A31" s="53"/>
      <c r="B31" s="53"/>
      <c r="C31" s="53"/>
      <c r="D31" s="53"/>
      <c r="E31" s="53"/>
      <c r="F31" s="53"/>
      <c r="G31" s="53"/>
      <c r="H31" s="53"/>
      <c r="I31" s="53"/>
      <c r="J31" s="673" t="s">
        <v>859</v>
      </c>
      <c r="K31" s="673"/>
      <c r="L31" s="673"/>
    </row>
    <row r="32" spans="1:12">
      <c r="H32" s="15"/>
      <c r="I32" s="15"/>
    </row>
    <row r="33" spans="8:9">
      <c r="H33" s="673"/>
      <c r="I33" s="673"/>
    </row>
  </sheetData>
  <mergeCells count="19">
    <mergeCell ref="C1:H1"/>
    <mergeCell ref="J1:K1"/>
    <mergeCell ref="A3:K3"/>
    <mergeCell ref="A2:K2"/>
    <mergeCell ref="A6:B6"/>
    <mergeCell ref="H33:I33"/>
    <mergeCell ref="J30:L30"/>
    <mergeCell ref="J31:L31"/>
    <mergeCell ref="L7:L9"/>
    <mergeCell ref="A5:K5"/>
    <mergeCell ref="A7:A9"/>
    <mergeCell ref="B7:B9"/>
    <mergeCell ref="C7:C9"/>
    <mergeCell ref="D7:H7"/>
    <mergeCell ref="J7:J9"/>
    <mergeCell ref="K7:K9"/>
    <mergeCell ref="D8:D9"/>
    <mergeCell ref="E8:G8"/>
    <mergeCell ref="I7:I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opLeftCell="A3" zoomScaleSheetLayoutView="100" workbookViewId="0">
      <selection activeCell="Q36" sqref="Q36"/>
    </sheetView>
  </sheetViews>
  <sheetFormatPr defaultColWidth="9.109375" defaultRowHeight="13.8"/>
  <cols>
    <col min="1" max="1" width="4.6640625" style="48" customWidth="1"/>
    <col min="2" max="2" width="14.6640625" style="48" customWidth="1"/>
    <col min="3" max="3" width="11.6640625" style="48" customWidth="1"/>
    <col min="4" max="4" width="12" style="48" customWidth="1"/>
    <col min="5" max="5" width="11.88671875" style="48" customWidth="1"/>
    <col min="6" max="6" width="18.88671875" style="48" customWidth="1"/>
    <col min="7" max="7" width="10.109375" style="48" customWidth="1"/>
    <col min="8" max="8" width="14.6640625" style="48" customWidth="1"/>
    <col min="9" max="9" width="15.33203125" style="48" customWidth="1"/>
    <col min="10" max="10" width="14.6640625" style="48" customWidth="1"/>
    <col min="11" max="11" width="11.88671875" style="48" customWidth="1"/>
    <col min="12" max="16384" width="9.109375" style="48"/>
  </cols>
  <sheetData>
    <row r="1" spans="1:19" ht="15" customHeight="1">
      <c r="C1" s="696"/>
      <c r="D1" s="696"/>
      <c r="E1" s="696"/>
      <c r="F1" s="696"/>
      <c r="G1" s="696"/>
      <c r="H1" s="696"/>
      <c r="I1" s="172"/>
      <c r="J1" s="40" t="s">
        <v>551</v>
      </c>
    </row>
    <row r="2" spans="1:19" s="55" customFormat="1" ht="19.5" customHeight="1">
      <c r="A2" s="930" t="s">
        <v>0</v>
      </c>
      <c r="B2" s="930"/>
      <c r="C2" s="930"/>
      <c r="D2" s="930"/>
      <c r="E2" s="930"/>
      <c r="F2" s="930"/>
      <c r="G2" s="930"/>
      <c r="H2" s="930"/>
      <c r="I2" s="930"/>
      <c r="J2" s="930"/>
    </row>
    <row r="3" spans="1:19" s="55" customFormat="1" ht="19.5" customHeight="1">
      <c r="A3" s="929" t="s">
        <v>654</v>
      </c>
      <c r="B3" s="929"/>
      <c r="C3" s="929"/>
      <c r="D3" s="929"/>
      <c r="E3" s="929"/>
      <c r="F3" s="929"/>
      <c r="G3" s="929"/>
      <c r="H3" s="929"/>
      <c r="I3" s="929"/>
      <c r="J3" s="929"/>
    </row>
    <row r="4" spans="1:19" s="55" customFormat="1" ht="14.25" customHeight="1">
      <c r="A4" s="63"/>
      <c r="B4" s="63"/>
      <c r="C4" s="63"/>
      <c r="D4" s="63"/>
      <c r="E4" s="63"/>
      <c r="F4" s="63"/>
      <c r="G4" s="63"/>
      <c r="H4" s="63"/>
      <c r="I4" s="63"/>
      <c r="J4" s="63"/>
    </row>
    <row r="5" spans="1:19" s="55" customFormat="1" ht="18" customHeight="1">
      <c r="A5" s="845" t="s">
        <v>734</v>
      </c>
      <c r="B5" s="845"/>
      <c r="C5" s="845"/>
      <c r="D5" s="845"/>
      <c r="E5" s="845"/>
      <c r="F5" s="845"/>
      <c r="G5" s="845"/>
      <c r="H5" s="845"/>
      <c r="I5" s="845"/>
      <c r="J5" s="845"/>
    </row>
    <row r="6" spans="1:19" ht="15.6">
      <c r="A6" s="672" t="s">
        <v>857</v>
      </c>
      <c r="B6" s="672"/>
      <c r="C6" s="142"/>
      <c r="D6" s="142"/>
      <c r="E6" s="142"/>
      <c r="F6" s="142"/>
      <c r="G6" s="142"/>
      <c r="H6" s="142"/>
      <c r="I6" s="170"/>
      <c r="J6" s="170"/>
    </row>
    <row r="7" spans="1:19" ht="29.25" customHeight="1">
      <c r="A7" s="927" t="s">
        <v>70</v>
      </c>
      <c r="B7" s="927" t="s">
        <v>71</v>
      </c>
      <c r="C7" s="927" t="s">
        <v>72</v>
      </c>
      <c r="D7" s="927" t="s">
        <v>156</v>
      </c>
      <c r="E7" s="927"/>
      <c r="F7" s="927"/>
      <c r="G7" s="927"/>
      <c r="H7" s="927"/>
      <c r="I7" s="678" t="s">
        <v>247</v>
      </c>
      <c r="J7" s="927" t="s">
        <v>73</v>
      </c>
      <c r="K7" s="927" t="s">
        <v>228</v>
      </c>
    </row>
    <row r="8" spans="1:19" ht="34.200000000000003" customHeight="1">
      <c r="A8" s="927"/>
      <c r="B8" s="927"/>
      <c r="C8" s="927"/>
      <c r="D8" s="927" t="s">
        <v>75</v>
      </c>
      <c r="E8" s="927" t="s">
        <v>76</v>
      </c>
      <c r="F8" s="927"/>
      <c r="G8" s="927"/>
      <c r="H8" s="678" t="s">
        <v>77</v>
      </c>
      <c r="I8" s="928"/>
      <c r="J8" s="927"/>
      <c r="K8" s="927"/>
      <c r="R8" s="54"/>
      <c r="S8" s="54"/>
    </row>
    <row r="9" spans="1:19" ht="33.75" customHeight="1">
      <c r="A9" s="927"/>
      <c r="B9" s="927"/>
      <c r="C9" s="927"/>
      <c r="D9" s="927"/>
      <c r="E9" s="50" t="s">
        <v>78</v>
      </c>
      <c r="F9" s="50" t="s">
        <v>79</v>
      </c>
      <c r="G9" s="50" t="s">
        <v>15</v>
      </c>
      <c r="H9" s="679"/>
      <c r="I9" s="679"/>
      <c r="J9" s="927"/>
      <c r="K9" s="927"/>
    </row>
    <row r="10" spans="1:19" s="56" customFormat="1" ht="17.100000000000001" customHeight="1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0">
        <v>9</v>
      </c>
      <c r="J10" s="50">
        <v>10</v>
      </c>
      <c r="K10" s="50">
        <v>11</v>
      </c>
    </row>
    <row r="11" spans="1:19" ht="17.100000000000001" customHeight="1">
      <c r="A11" s="57">
        <v>1</v>
      </c>
      <c r="B11" s="58" t="s">
        <v>722</v>
      </c>
      <c r="C11" s="52">
        <v>30</v>
      </c>
      <c r="D11" s="51">
        <v>0</v>
      </c>
      <c r="E11" s="51">
        <v>5</v>
      </c>
      <c r="F11" s="51">
        <v>3</v>
      </c>
      <c r="G11" s="51">
        <v>8</v>
      </c>
      <c r="H11" s="51">
        <f>D11+G11</f>
        <v>8</v>
      </c>
      <c r="I11" s="51">
        <v>22</v>
      </c>
      <c r="J11" s="51">
        <v>22</v>
      </c>
      <c r="K11" s="51">
        <v>25</v>
      </c>
    </row>
    <row r="12" spans="1:19" ht="17.100000000000001" customHeight="1">
      <c r="A12" s="57">
        <v>2</v>
      </c>
      <c r="B12" s="58" t="s">
        <v>723</v>
      </c>
      <c r="C12" s="52">
        <v>31</v>
      </c>
      <c r="D12" s="51">
        <v>0</v>
      </c>
      <c r="E12" s="51">
        <v>4</v>
      </c>
      <c r="F12" s="51">
        <v>5</v>
      </c>
      <c r="G12" s="51">
        <v>9</v>
      </c>
      <c r="H12" s="51">
        <v>9</v>
      </c>
      <c r="I12" s="51">
        <v>22</v>
      </c>
      <c r="J12" s="51">
        <v>22</v>
      </c>
      <c r="K12" s="51">
        <v>27</v>
      </c>
    </row>
    <row r="13" spans="1:19" ht="17.100000000000001" customHeight="1">
      <c r="A13" s="57">
        <v>3</v>
      </c>
      <c r="B13" s="58" t="s">
        <v>724</v>
      </c>
      <c r="C13" s="52">
        <v>30</v>
      </c>
      <c r="D13" s="51">
        <v>15</v>
      </c>
      <c r="E13" s="51">
        <v>4</v>
      </c>
      <c r="F13" s="51">
        <v>0</v>
      </c>
      <c r="G13" s="51">
        <v>4</v>
      </c>
      <c r="H13" s="51">
        <v>19</v>
      </c>
      <c r="I13" s="51">
        <v>11</v>
      </c>
      <c r="J13" s="51">
        <v>11</v>
      </c>
      <c r="K13" s="51">
        <v>26</v>
      </c>
    </row>
    <row r="14" spans="1:19" ht="17.100000000000001" customHeight="1">
      <c r="A14" s="57">
        <v>4</v>
      </c>
      <c r="B14" s="58" t="s">
        <v>725</v>
      </c>
      <c r="C14" s="52">
        <v>31</v>
      </c>
      <c r="D14" s="51">
        <v>0</v>
      </c>
      <c r="E14" s="51">
        <v>4</v>
      </c>
      <c r="F14" s="51">
        <v>5</v>
      </c>
      <c r="G14" s="51">
        <v>9</v>
      </c>
      <c r="H14" s="51">
        <v>9</v>
      </c>
      <c r="I14" s="51">
        <v>22</v>
      </c>
      <c r="J14" s="51">
        <v>22</v>
      </c>
      <c r="K14" s="51">
        <v>27</v>
      </c>
    </row>
    <row r="15" spans="1:19" ht="17.100000000000001" customHeight="1">
      <c r="A15" s="57">
        <v>5</v>
      </c>
      <c r="B15" s="58" t="s">
        <v>726</v>
      </c>
      <c r="C15" s="52">
        <v>31</v>
      </c>
      <c r="D15" s="51">
        <v>0</v>
      </c>
      <c r="E15" s="51">
        <v>4</v>
      </c>
      <c r="F15" s="51">
        <v>5</v>
      </c>
      <c r="G15" s="51">
        <v>9</v>
      </c>
      <c r="H15" s="51">
        <v>9</v>
      </c>
      <c r="I15" s="51">
        <v>22</v>
      </c>
      <c r="J15" s="51">
        <v>22</v>
      </c>
      <c r="K15" s="51">
        <v>27</v>
      </c>
    </row>
    <row r="16" spans="1:19" s="56" customFormat="1" ht="17.100000000000001" customHeight="1">
      <c r="A16" s="57">
        <v>6</v>
      </c>
      <c r="B16" s="58" t="s">
        <v>727</v>
      </c>
      <c r="C16" s="57">
        <v>30</v>
      </c>
      <c r="D16" s="58">
        <v>0</v>
      </c>
      <c r="E16" s="58">
        <v>5</v>
      </c>
      <c r="F16" s="58">
        <v>5</v>
      </c>
      <c r="G16" s="58">
        <v>10</v>
      </c>
      <c r="H16" s="58">
        <v>10</v>
      </c>
      <c r="I16" s="58">
        <v>20</v>
      </c>
      <c r="J16" s="58">
        <v>20</v>
      </c>
      <c r="K16" s="58">
        <v>25</v>
      </c>
    </row>
    <row r="17" spans="1:11" s="56" customFormat="1" ht="17.100000000000001" customHeight="1">
      <c r="A17" s="57">
        <v>7</v>
      </c>
      <c r="B17" s="58" t="s">
        <v>728</v>
      </c>
      <c r="C17" s="57">
        <v>31</v>
      </c>
      <c r="D17" s="58">
        <v>0</v>
      </c>
      <c r="E17" s="58">
        <v>4</v>
      </c>
      <c r="F17" s="58">
        <v>6</v>
      </c>
      <c r="G17" s="58">
        <v>10</v>
      </c>
      <c r="H17" s="58">
        <v>10</v>
      </c>
      <c r="I17" s="58">
        <v>21</v>
      </c>
      <c r="J17" s="58">
        <v>21</v>
      </c>
      <c r="K17" s="58">
        <v>27</v>
      </c>
    </row>
    <row r="18" spans="1:11" s="56" customFormat="1" ht="17.100000000000001" customHeight="1">
      <c r="A18" s="57">
        <v>8</v>
      </c>
      <c r="B18" s="58" t="s">
        <v>729</v>
      </c>
      <c r="C18" s="57">
        <v>30</v>
      </c>
      <c r="D18" s="58">
        <v>0</v>
      </c>
      <c r="E18" s="58">
        <v>4</v>
      </c>
      <c r="F18" s="58">
        <v>3</v>
      </c>
      <c r="G18" s="58">
        <v>7</v>
      </c>
      <c r="H18" s="58">
        <v>7</v>
      </c>
      <c r="I18" s="58">
        <v>23</v>
      </c>
      <c r="J18" s="58">
        <v>23</v>
      </c>
      <c r="K18" s="58">
        <v>26</v>
      </c>
    </row>
    <row r="19" spans="1:11" s="56" customFormat="1" ht="17.100000000000001" customHeight="1">
      <c r="A19" s="57">
        <v>9</v>
      </c>
      <c r="B19" s="58" t="s">
        <v>730</v>
      </c>
      <c r="C19" s="57">
        <v>31</v>
      </c>
      <c r="D19" s="58">
        <v>15</v>
      </c>
      <c r="E19" s="58">
        <v>5</v>
      </c>
      <c r="F19" s="58">
        <v>6</v>
      </c>
      <c r="G19" s="58">
        <v>11</v>
      </c>
      <c r="H19" s="58">
        <v>26</v>
      </c>
      <c r="I19" s="58">
        <v>5</v>
      </c>
      <c r="J19" s="58">
        <v>5</v>
      </c>
      <c r="K19" s="58">
        <v>26</v>
      </c>
    </row>
    <row r="20" spans="1:11" s="56" customFormat="1" ht="17.100000000000001" customHeight="1">
      <c r="A20" s="57">
        <v>10</v>
      </c>
      <c r="B20" s="58" t="s">
        <v>731</v>
      </c>
      <c r="C20" s="57">
        <v>31</v>
      </c>
      <c r="D20" s="58">
        <v>15</v>
      </c>
      <c r="E20" s="58">
        <v>4</v>
      </c>
      <c r="F20" s="58">
        <v>4</v>
      </c>
      <c r="G20" s="58">
        <v>8</v>
      </c>
      <c r="H20" s="58">
        <v>23</v>
      </c>
      <c r="I20" s="58">
        <v>8</v>
      </c>
      <c r="J20" s="58">
        <v>8</v>
      </c>
      <c r="K20" s="58">
        <v>26</v>
      </c>
    </row>
    <row r="21" spans="1:11" s="56" customFormat="1" ht="17.100000000000001" customHeight="1">
      <c r="A21" s="57">
        <v>11</v>
      </c>
      <c r="B21" s="58" t="s">
        <v>732</v>
      </c>
      <c r="C21" s="57">
        <v>28</v>
      </c>
      <c r="D21" s="58">
        <v>0</v>
      </c>
      <c r="E21" s="58">
        <v>4</v>
      </c>
      <c r="F21" s="58">
        <v>3</v>
      </c>
      <c r="G21" s="58">
        <v>7</v>
      </c>
      <c r="H21" s="58">
        <v>7</v>
      </c>
      <c r="I21" s="58">
        <v>21</v>
      </c>
      <c r="J21" s="58">
        <v>21</v>
      </c>
      <c r="K21" s="58">
        <v>24</v>
      </c>
    </row>
    <row r="22" spans="1:11" s="56" customFormat="1" ht="17.100000000000001" customHeight="1">
      <c r="A22" s="57">
        <v>12</v>
      </c>
      <c r="B22" s="58" t="s">
        <v>733</v>
      </c>
      <c r="C22" s="57">
        <v>31</v>
      </c>
      <c r="D22" s="58">
        <v>0</v>
      </c>
      <c r="E22" s="58">
        <v>5</v>
      </c>
      <c r="F22" s="58">
        <v>3</v>
      </c>
      <c r="G22" s="58">
        <v>8</v>
      </c>
      <c r="H22" s="58">
        <v>8</v>
      </c>
      <c r="I22" s="58">
        <v>23</v>
      </c>
      <c r="J22" s="58">
        <v>23</v>
      </c>
      <c r="K22" s="587">
        <v>26</v>
      </c>
    </row>
    <row r="23" spans="1:11" s="56" customFormat="1" ht="17.100000000000001" customHeight="1">
      <c r="A23" s="58"/>
      <c r="B23" s="59" t="s">
        <v>15</v>
      </c>
      <c r="C23" s="57">
        <v>365</v>
      </c>
      <c r="D23" s="58">
        <f t="shared" ref="D23:K23" si="0">SUM(D11:D22)</f>
        <v>45</v>
      </c>
      <c r="E23" s="58">
        <f t="shared" si="0"/>
        <v>52</v>
      </c>
      <c r="F23" s="58">
        <f t="shared" si="0"/>
        <v>48</v>
      </c>
      <c r="G23" s="58">
        <f t="shared" si="0"/>
        <v>100</v>
      </c>
      <c r="H23" s="58">
        <f t="shared" si="0"/>
        <v>145</v>
      </c>
      <c r="I23" s="58">
        <f t="shared" si="0"/>
        <v>220</v>
      </c>
      <c r="J23" s="588">
        <f t="shared" si="0"/>
        <v>220</v>
      </c>
      <c r="K23" s="58">
        <f t="shared" si="0"/>
        <v>312</v>
      </c>
    </row>
    <row r="24" spans="1:11" s="56" customFormat="1" ht="11.25" customHeight="1">
      <c r="A24" s="60"/>
      <c r="B24" s="61"/>
      <c r="C24" s="62"/>
      <c r="D24" s="60"/>
      <c r="E24" s="60"/>
      <c r="F24" s="60"/>
      <c r="G24" s="60"/>
      <c r="H24" s="60"/>
      <c r="I24" s="60"/>
      <c r="J24" s="60"/>
      <c r="K24" s="60"/>
    </row>
    <row r="25" spans="1:11">
      <c r="A25" s="53" t="s">
        <v>101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1">
      <c r="A26" s="53"/>
      <c r="B26" s="53"/>
      <c r="C26" s="53"/>
      <c r="D26" s="53"/>
      <c r="E26" s="53"/>
      <c r="F26" s="53"/>
      <c r="G26" s="53"/>
      <c r="H26" s="53"/>
      <c r="I26" s="53"/>
      <c r="J26" s="53"/>
    </row>
    <row r="27" spans="1:11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1">
      <c r="D28" s="48" t="s">
        <v>10</v>
      </c>
    </row>
    <row r="29" spans="1:11">
      <c r="A29" s="53" t="s">
        <v>11</v>
      </c>
      <c r="B29" s="53"/>
      <c r="C29" s="53"/>
      <c r="D29" s="53"/>
      <c r="E29" s="53"/>
      <c r="F29" s="53"/>
      <c r="G29" s="53"/>
      <c r="H29" s="53"/>
      <c r="I29" s="53"/>
      <c r="J29" s="168"/>
    </row>
    <row r="30" spans="1:11">
      <c r="A30" s="586"/>
      <c r="B30" s="586"/>
      <c r="C30" s="586"/>
      <c r="D30" s="586"/>
      <c r="E30" s="586"/>
      <c r="F30" s="586"/>
      <c r="G30" s="586"/>
      <c r="H30" s="586"/>
      <c r="I30" s="586"/>
      <c r="J30" s="586"/>
    </row>
    <row r="31" spans="1:11">
      <c r="A31" s="586"/>
      <c r="B31" s="586"/>
      <c r="C31" s="586"/>
      <c r="D31" s="586"/>
      <c r="E31" s="586"/>
      <c r="F31" s="586"/>
      <c r="G31" s="586"/>
      <c r="H31" s="586"/>
      <c r="I31" s="673" t="s">
        <v>858</v>
      </c>
      <c r="J31" s="673"/>
      <c r="K31" s="673"/>
    </row>
    <row r="32" spans="1:11">
      <c r="A32" s="53"/>
      <c r="B32" s="53"/>
      <c r="C32" s="53"/>
      <c r="D32" s="53"/>
      <c r="E32" s="53"/>
      <c r="F32" s="53"/>
      <c r="G32" s="53"/>
      <c r="H32" s="53"/>
      <c r="I32" s="673" t="s">
        <v>859</v>
      </c>
      <c r="J32" s="673"/>
      <c r="K32" s="673"/>
    </row>
  </sheetData>
  <mergeCells count="17">
    <mergeCell ref="C1:H1"/>
    <mergeCell ref="A2:J2"/>
    <mergeCell ref="A3:J3"/>
    <mergeCell ref="A5:J5"/>
    <mergeCell ref="A6:B6"/>
    <mergeCell ref="I32:K32"/>
    <mergeCell ref="A7:A9"/>
    <mergeCell ref="B7:B9"/>
    <mergeCell ref="C7:C9"/>
    <mergeCell ref="D7:H7"/>
    <mergeCell ref="J7:J9"/>
    <mergeCell ref="D8:D9"/>
    <mergeCell ref="E8:G8"/>
    <mergeCell ref="I7:I9"/>
    <mergeCell ref="I31:K31"/>
    <mergeCell ref="K7:K9"/>
    <mergeCell ref="H8:H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SheetLayoutView="100" workbookViewId="0">
      <selection activeCell="Q36" sqref="Q36"/>
    </sheetView>
  </sheetViews>
  <sheetFormatPr defaultColWidth="9.109375" defaultRowHeight="13.2"/>
  <cols>
    <col min="1" max="1" width="5.5546875" style="283" customWidth="1"/>
    <col min="2" max="2" width="15.44140625" style="283" bestFit="1" customWidth="1"/>
    <col min="3" max="3" width="10.33203125" style="283" customWidth="1"/>
    <col min="4" max="4" width="8.44140625" style="283" customWidth="1"/>
    <col min="5" max="6" width="9.88671875" style="283" customWidth="1"/>
    <col min="7" max="7" width="10.88671875" style="283" customWidth="1"/>
    <col min="8" max="8" width="12.88671875" style="283" customWidth="1"/>
    <col min="9" max="9" width="8.6640625" style="270" customWidth="1"/>
    <col min="10" max="11" width="8" style="270" customWidth="1"/>
    <col min="12" max="14" width="8.109375" style="270" customWidth="1"/>
    <col min="15" max="15" width="8.44140625" style="270" customWidth="1"/>
    <col min="16" max="16" width="8.109375" style="270" customWidth="1"/>
    <col min="17" max="17" width="8.88671875" style="270" customWidth="1"/>
    <col min="18" max="18" width="8.109375" style="270" customWidth="1"/>
    <col min="19" max="16384" width="9.109375" style="270"/>
  </cols>
  <sheetData>
    <row r="1" spans="1:22" ht="12.75" customHeight="1">
      <c r="G1" s="944"/>
      <c r="H1" s="944"/>
      <c r="I1" s="944"/>
      <c r="J1" s="283"/>
      <c r="K1" s="283"/>
      <c r="L1" s="283"/>
      <c r="M1" s="283"/>
      <c r="N1" s="283"/>
      <c r="O1" s="283"/>
      <c r="P1" s="283"/>
      <c r="Q1" s="946" t="s">
        <v>552</v>
      </c>
      <c r="R1" s="946"/>
    </row>
    <row r="2" spans="1:22" ht="15.6">
      <c r="A2" s="942" t="s">
        <v>0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</row>
    <row r="3" spans="1:22" ht="17.399999999999999">
      <c r="A3" s="943" t="s">
        <v>654</v>
      </c>
      <c r="B3" s="943"/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3"/>
    </row>
    <row r="4" spans="1:22" ht="12.75" customHeight="1">
      <c r="A4" s="941" t="s">
        <v>741</v>
      </c>
      <c r="B4" s="941"/>
      <c r="C4" s="941"/>
      <c r="D4" s="941"/>
      <c r="E4" s="941"/>
      <c r="F4" s="941"/>
      <c r="G4" s="941"/>
      <c r="H4" s="941"/>
      <c r="I4" s="941"/>
      <c r="J4" s="941"/>
      <c r="K4" s="941"/>
      <c r="L4" s="941"/>
      <c r="M4" s="941"/>
      <c r="N4" s="941"/>
      <c r="O4" s="941"/>
      <c r="P4" s="941"/>
      <c r="Q4" s="941"/>
      <c r="R4" s="941"/>
    </row>
    <row r="5" spans="1:22" s="271" customFormat="1" ht="7.5" customHeight="1">
      <c r="A5" s="941"/>
      <c r="B5" s="941"/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941"/>
      <c r="O5" s="941"/>
      <c r="P5" s="941"/>
      <c r="Q5" s="941"/>
      <c r="R5" s="941"/>
    </row>
    <row r="6" spans="1:22">
      <c r="A6" s="945"/>
      <c r="B6" s="945"/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  <c r="O6" s="945"/>
      <c r="P6" s="945"/>
      <c r="Q6" s="945"/>
      <c r="R6" s="945"/>
    </row>
    <row r="7" spans="1:22">
      <c r="A7" s="936" t="s">
        <v>857</v>
      </c>
      <c r="B7" s="936"/>
      <c r="H7" s="284"/>
      <c r="I7" s="283"/>
      <c r="J7" s="283"/>
      <c r="K7" s="283"/>
      <c r="L7" s="932"/>
      <c r="M7" s="932"/>
      <c r="N7" s="932"/>
      <c r="O7" s="932"/>
      <c r="P7" s="932"/>
      <c r="Q7" s="932"/>
      <c r="R7" s="932"/>
    </row>
    <row r="8" spans="1:22" ht="24.75" customHeight="1">
      <c r="A8" s="852" t="s">
        <v>2</v>
      </c>
      <c r="B8" s="852" t="s">
        <v>3</v>
      </c>
      <c r="C8" s="933" t="s">
        <v>504</v>
      </c>
      <c r="D8" s="934"/>
      <c r="E8" s="934"/>
      <c r="F8" s="934"/>
      <c r="G8" s="935"/>
      <c r="H8" s="937" t="s">
        <v>80</v>
      </c>
      <c r="I8" s="933" t="s">
        <v>81</v>
      </c>
      <c r="J8" s="934"/>
      <c r="K8" s="934"/>
      <c r="L8" s="935"/>
      <c r="M8" s="933" t="s">
        <v>735</v>
      </c>
      <c r="N8" s="934"/>
      <c r="O8" s="934"/>
      <c r="P8" s="934"/>
      <c r="Q8" s="934"/>
      <c r="R8" s="934"/>
    </row>
    <row r="9" spans="1:22" ht="44.4" customHeight="1">
      <c r="A9" s="852"/>
      <c r="B9" s="852"/>
      <c r="C9" s="285" t="s">
        <v>5</v>
      </c>
      <c r="D9" s="285" t="s">
        <v>6</v>
      </c>
      <c r="E9" s="285" t="s">
        <v>368</v>
      </c>
      <c r="F9" s="286" t="s">
        <v>95</v>
      </c>
      <c r="G9" s="286" t="s">
        <v>229</v>
      </c>
      <c r="H9" s="938"/>
      <c r="I9" s="285" t="s">
        <v>179</v>
      </c>
      <c r="J9" s="285" t="s">
        <v>112</v>
      </c>
      <c r="K9" s="285" t="s">
        <v>113</v>
      </c>
      <c r="L9" s="285" t="s">
        <v>452</v>
      </c>
      <c r="M9" s="320" t="s">
        <v>15</v>
      </c>
      <c r="N9" s="499" t="s">
        <v>867</v>
      </c>
      <c r="O9" s="320" t="s">
        <v>737</v>
      </c>
      <c r="P9" s="320" t="s">
        <v>738</v>
      </c>
      <c r="Q9" s="320" t="s">
        <v>739</v>
      </c>
      <c r="R9" s="320" t="s">
        <v>740</v>
      </c>
    </row>
    <row r="10" spans="1:22" s="272" customFormat="1">
      <c r="A10" s="285">
        <v>1</v>
      </c>
      <c r="B10" s="285">
        <v>2</v>
      </c>
      <c r="C10" s="285">
        <v>3</v>
      </c>
      <c r="D10" s="285">
        <v>4</v>
      </c>
      <c r="E10" s="285">
        <v>5</v>
      </c>
      <c r="F10" s="285">
        <v>6</v>
      </c>
      <c r="G10" s="285">
        <v>7</v>
      </c>
      <c r="H10" s="285">
        <v>8</v>
      </c>
      <c r="I10" s="285">
        <v>9</v>
      </c>
      <c r="J10" s="285">
        <v>10</v>
      </c>
      <c r="K10" s="285">
        <v>11</v>
      </c>
      <c r="L10" s="285">
        <v>12</v>
      </c>
      <c r="M10" s="285">
        <v>13</v>
      </c>
      <c r="N10" s="285">
        <v>14</v>
      </c>
      <c r="O10" s="285">
        <v>15</v>
      </c>
      <c r="P10" s="285">
        <v>16</v>
      </c>
      <c r="Q10" s="285">
        <v>17</v>
      </c>
      <c r="R10" s="285">
        <v>18</v>
      </c>
    </row>
    <row r="11" spans="1:22">
      <c r="A11" s="287">
        <v>1</v>
      </c>
      <c r="B11" s="288" t="s">
        <v>815</v>
      </c>
      <c r="C11" s="19">
        <v>34248</v>
      </c>
      <c r="D11" s="288">
        <v>0</v>
      </c>
      <c r="E11" s="288">
        <v>0</v>
      </c>
      <c r="F11" s="288">
        <v>0</v>
      </c>
      <c r="G11" s="19">
        <v>34248</v>
      </c>
      <c r="H11" s="289">
        <v>220</v>
      </c>
      <c r="I11" s="470">
        <v>753.45600000000002</v>
      </c>
      <c r="J11" s="470">
        <f>C11*H11*100/1000000</f>
        <v>753.45600000000002</v>
      </c>
      <c r="K11" s="288">
        <v>0</v>
      </c>
      <c r="L11" s="288">
        <v>0</v>
      </c>
      <c r="M11" s="470">
        <f>G11*H11*20/1000000</f>
        <v>150.69120000000001</v>
      </c>
      <c r="N11" s="470">
        <v>150.69120000000001</v>
      </c>
      <c r="O11" s="288">
        <v>0</v>
      </c>
      <c r="P11" s="288">
        <v>0</v>
      </c>
      <c r="Q11" s="288">
        <v>0</v>
      </c>
      <c r="R11" s="288">
        <v>0</v>
      </c>
      <c r="T11" s="484"/>
      <c r="U11" s="21"/>
      <c r="V11" s="21"/>
    </row>
    <row r="12" spans="1:22">
      <c r="A12" s="287">
        <v>2</v>
      </c>
      <c r="B12" s="288" t="s">
        <v>816</v>
      </c>
      <c r="C12" s="19">
        <v>5001</v>
      </c>
      <c r="D12" s="288">
        <v>0</v>
      </c>
      <c r="E12" s="288">
        <v>0</v>
      </c>
      <c r="F12" s="288">
        <v>0</v>
      </c>
      <c r="G12" s="19">
        <v>5001</v>
      </c>
      <c r="H12" s="322">
        <v>220</v>
      </c>
      <c r="I12" s="470">
        <v>110.02200000000001</v>
      </c>
      <c r="J12" s="470">
        <f t="shared" ref="J12:J21" si="0">C12*H12*100/1000000</f>
        <v>110.02200000000001</v>
      </c>
      <c r="K12" s="288">
        <v>0</v>
      </c>
      <c r="L12" s="288">
        <v>0</v>
      </c>
      <c r="M12" s="470">
        <f t="shared" ref="M12:M21" si="1">G12*H12*20/1000000</f>
        <v>22.0044</v>
      </c>
      <c r="N12" s="470">
        <v>22.0044</v>
      </c>
      <c r="O12" s="288">
        <v>0</v>
      </c>
      <c r="P12" s="288">
        <v>0</v>
      </c>
      <c r="Q12" s="288">
        <v>0</v>
      </c>
      <c r="R12" s="288">
        <v>0</v>
      </c>
      <c r="T12" s="484"/>
      <c r="U12" s="21"/>
      <c r="V12" s="21"/>
    </row>
    <row r="13" spans="1:22">
      <c r="A13" s="287">
        <v>3</v>
      </c>
      <c r="B13" s="288" t="s">
        <v>817</v>
      </c>
      <c r="C13" s="19">
        <v>7997</v>
      </c>
      <c r="D13" s="288">
        <v>0</v>
      </c>
      <c r="E13" s="288">
        <v>0</v>
      </c>
      <c r="F13" s="288">
        <v>0</v>
      </c>
      <c r="G13" s="19">
        <v>7997</v>
      </c>
      <c r="H13" s="322">
        <v>220</v>
      </c>
      <c r="I13" s="470">
        <v>175.934</v>
      </c>
      <c r="J13" s="470">
        <f t="shared" si="0"/>
        <v>175.934</v>
      </c>
      <c r="K13" s="288">
        <v>0</v>
      </c>
      <c r="L13" s="288">
        <v>0</v>
      </c>
      <c r="M13" s="470">
        <f t="shared" si="1"/>
        <v>35.186799999999998</v>
      </c>
      <c r="N13" s="470">
        <v>35.186799999999998</v>
      </c>
      <c r="O13" s="288">
        <v>0</v>
      </c>
      <c r="P13" s="288">
        <v>0</v>
      </c>
      <c r="Q13" s="288">
        <v>0</v>
      </c>
      <c r="R13" s="288">
        <v>0</v>
      </c>
      <c r="T13" s="484"/>
      <c r="U13" s="21"/>
      <c r="V13" s="21"/>
    </row>
    <row r="14" spans="1:22">
      <c r="A14" s="287">
        <v>4</v>
      </c>
      <c r="B14" s="288" t="s">
        <v>818</v>
      </c>
      <c r="C14" s="19">
        <v>2549</v>
      </c>
      <c r="D14" s="288">
        <v>0</v>
      </c>
      <c r="E14" s="288">
        <v>0</v>
      </c>
      <c r="F14" s="288">
        <v>0</v>
      </c>
      <c r="G14" s="19">
        <v>2549</v>
      </c>
      <c r="H14" s="322">
        <v>220</v>
      </c>
      <c r="I14" s="470">
        <v>56.078000000000003</v>
      </c>
      <c r="J14" s="470">
        <f t="shared" si="0"/>
        <v>56.078000000000003</v>
      </c>
      <c r="K14" s="288">
        <v>0</v>
      </c>
      <c r="L14" s="288">
        <v>0</v>
      </c>
      <c r="M14" s="470">
        <f t="shared" si="1"/>
        <v>11.2156</v>
      </c>
      <c r="N14" s="470">
        <v>11.2156</v>
      </c>
      <c r="O14" s="288">
        <v>0</v>
      </c>
      <c r="P14" s="288">
        <v>0</v>
      </c>
      <c r="Q14" s="288">
        <v>0</v>
      </c>
      <c r="R14" s="288">
        <v>0</v>
      </c>
      <c r="T14" s="484"/>
      <c r="U14" s="21"/>
      <c r="V14" s="21"/>
    </row>
    <row r="15" spans="1:22">
      <c r="A15" s="287">
        <v>5</v>
      </c>
      <c r="B15" s="288" t="s">
        <v>819</v>
      </c>
      <c r="C15" s="19">
        <v>8330</v>
      </c>
      <c r="D15" s="288">
        <v>0</v>
      </c>
      <c r="E15" s="288">
        <v>0</v>
      </c>
      <c r="F15" s="288">
        <v>0</v>
      </c>
      <c r="G15" s="19">
        <v>8330</v>
      </c>
      <c r="H15" s="322">
        <v>220</v>
      </c>
      <c r="I15" s="470">
        <v>183.26</v>
      </c>
      <c r="J15" s="470">
        <f t="shared" si="0"/>
        <v>183.26</v>
      </c>
      <c r="K15" s="288">
        <v>0</v>
      </c>
      <c r="L15" s="288">
        <v>0</v>
      </c>
      <c r="M15" s="470">
        <f t="shared" si="1"/>
        <v>36.652000000000001</v>
      </c>
      <c r="N15" s="470">
        <v>36.652000000000001</v>
      </c>
      <c r="O15" s="288">
        <v>0</v>
      </c>
      <c r="P15" s="288">
        <v>0</v>
      </c>
      <c r="Q15" s="288">
        <v>0</v>
      </c>
      <c r="R15" s="288">
        <v>0</v>
      </c>
      <c r="T15" s="484"/>
      <c r="U15" s="21"/>
      <c r="V15" s="21"/>
    </row>
    <row r="16" spans="1:22">
      <c r="A16" s="287">
        <v>6</v>
      </c>
      <c r="B16" s="288" t="s">
        <v>820</v>
      </c>
      <c r="C16" s="19">
        <v>20638</v>
      </c>
      <c r="D16" s="288">
        <v>0</v>
      </c>
      <c r="E16" s="288">
        <v>0</v>
      </c>
      <c r="F16" s="288">
        <v>0</v>
      </c>
      <c r="G16" s="19">
        <v>20638</v>
      </c>
      <c r="H16" s="322">
        <v>220</v>
      </c>
      <c r="I16" s="470">
        <v>454.036</v>
      </c>
      <c r="J16" s="470">
        <f t="shared" si="0"/>
        <v>454.036</v>
      </c>
      <c r="K16" s="288">
        <v>0</v>
      </c>
      <c r="L16" s="288">
        <v>0</v>
      </c>
      <c r="M16" s="470">
        <f t="shared" si="1"/>
        <v>90.807199999999995</v>
      </c>
      <c r="N16" s="470">
        <v>90.807199999999995</v>
      </c>
      <c r="O16" s="288">
        <v>0</v>
      </c>
      <c r="P16" s="288">
        <v>0</v>
      </c>
      <c r="Q16" s="288">
        <v>0</v>
      </c>
      <c r="R16" s="288">
        <v>0</v>
      </c>
      <c r="T16" s="484"/>
      <c r="U16" s="21"/>
      <c r="V16" s="21"/>
    </row>
    <row r="17" spans="1:22">
      <c r="A17" s="287">
        <v>7</v>
      </c>
      <c r="B17" s="288" t="s">
        <v>821</v>
      </c>
      <c r="C17" s="19">
        <v>8668</v>
      </c>
      <c r="D17" s="288">
        <v>0</v>
      </c>
      <c r="E17" s="288">
        <v>0</v>
      </c>
      <c r="F17" s="288">
        <v>0</v>
      </c>
      <c r="G17" s="19">
        <v>8668</v>
      </c>
      <c r="H17" s="322">
        <v>220</v>
      </c>
      <c r="I17" s="470">
        <v>190.696</v>
      </c>
      <c r="J17" s="470">
        <f t="shared" si="0"/>
        <v>190.696</v>
      </c>
      <c r="K17" s="288">
        <v>0</v>
      </c>
      <c r="L17" s="288">
        <v>0</v>
      </c>
      <c r="M17" s="470">
        <f t="shared" si="1"/>
        <v>38.139200000000002</v>
      </c>
      <c r="N17" s="470">
        <v>38.139200000000002</v>
      </c>
      <c r="O17" s="288">
        <v>0</v>
      </c>
      <c r="P17" s="288">
        <v>0</v>
      </c>
      <c r="Q17" s="288">
        <v>0</v>
      </c>
      <c r="R17" s="288">
        <v>0</v>
      </c>
      <c r="T17" s="484"/>
      <c r="U17" s="21"/>
      <c r="V17" s="21"/>
    </row>
    <row r="18" spans="1:22">
      <c r="A18" s="287">
        <v>8</v>
      </c>
      <c r="B18" s="288" t="s">
        <v>822</v>
      </c>
      <c r="C18" s="19">
        <v>8525</v>
      </c>
      <c r="D18" s="288">
        <v>0</v>
      </c>
      <c r="E18" s="288">
        <v>0</v>
      </c>
      <c r="F18" s="288">
        <v>0</v>
      </c>
      <c r="G18" s="19">
        <v>8525</v>
      </c>
      <c r="H18" s="322">
        <v>220</v>
      </c>
      <c r="I18" s="470">
        <v>187.55</v>
      </c>
      <c r="J18" s="470">
        <f t="shared" si="0"/>
        <v>187.55</v>
      </c>
      <c r="K18" s="288">
        <v>0</v>
      </c>
      <c r="L18" s="288">
        <v>0</v>
      </c>
      <c r="M18" s="470">
        <f t="shared" si="1"/>
        <v>37.51</v>
      </c>
      <c r="N18" s="470">
        <v>37.51</v>
      </c>
      <c r="O18" s="288">
        <v>0</v>
      </c>
      <c r="P18" s="288">
        <v>0</v>
      </c>
      <c r="Q18" s="288">
        <v>0</v>
      </c>
      <c r="R18" s="288">
        <v>0</v>
      </c>
      <c r="T18" s="484"/>
      <c r="U18" s="21"/>
      <c r="V18" s="21"/>
    </row>
    <row r="19" spans="1:22">
      <c r="A19" s="287">
        <v>9</v>
      </c>
      <c r="B19" s="288" t="s">
        <v>823</v>
      </c>
      <c r="C19" s="19">
        <v>14695</v>
      </c>
      <c r="D19" s="288">
        <v>0</v>
      </c>
      <c r="E19" s="288">
        <v>0</v>
      </c>
      <c r="F19" s="288">
        <v>0</v>
      </c>
      <c r="G19" s="19">
        <v>14695</v>
      </c>
      <c r="H19" s="322">
        <v>220</v>
      </c>
      <c r="I19" s="470">
        <v>323.29000000000002</v>
      </c>
      <c r="J19" s="470">
        <f t="shared" si="0"/>
        <v>323.29000000000002</v>
      </c>
      <c r="K19" s="288">
        <v>0</v>
      </c>
      <c r="L19" s="288">
        <v>0</v>
      </c>
      <c r="M19" s="470">
        <f t="shared" si="1"/>
        <v>64.658000000000001</v>
      </c>
      <c r="N19" s="470">
        <v>64.658000000000001</v>
      </c>
      <c r="O19" s="288">
        <v>0</v>
      </c>
      <c r="P19" s="288">
        <v>0</v>
      </c>
      <c r="Q19" s="288">
        <v>0</v>
      </c>
      <c r="R19" s="288">
        <v>0</v>
      </c>
      <c r="T19" s="484"/>
      <c r="U19" s="21"/>
      <c r="V19" s="21"/>
    </row>
    <row r="20" spans="1:22">
      <c r="A20" s="287">
        <v>10</v>
      </c>
      <c r="B20" s="288" t="s">
        <v>824</v>
      </c>
      <c r="C20" s="19">
        <v>5189</v>
      </c>
      <c r="D20" s="288">
        <v>0</v>
      </c>
      <c r="E20" s="288">
        <v>0</v>
      </c>
      <c r="F20" s="288">
        <v>0</v>
      </c>
      <c r="G20" s="19">
        <v>5189</v>
      </c>
      <c r="H20" s="322">
        <v>220</v>
      </c>
      <c r="I20" s="470">
        <v>114.158</v>
      </c>
      <c r="J20" s="470">
        <f t="shared" si="0"/>
        <v>114.158</v>
      </c>
      <c r="K20" s="288">
        <v>0</v>
      </c>
      <c r="L20" s="288">
        <v>0</v>
      </c>
      <c r="M20" s="470">
        <f t="shared" si="1"/>
        <v>22.831600000000002</v>
      </c>
      <c r="N20" s="470">
        <v>22.831600000000002</v>
      </c>
      <c r="O20" s="288">
        <v>0</v>
      </c>
      <c r="P20" s="288">
        <v>0</v>
      </c>
      <c r="Q20" s="288">
        <v>0</v>
      </c>
      <c r="R20" s="288">
        <v>0</v>
      </c>
      <c r="T20" s="484"/>
      <c r="U20" s="21"/>
      <c r="V20" s="21"/>
    </row>
    <row r="21" spans="1:22">
      <c r="A21" s="287">
        <v>11</v>
      </c>
      <c r="B21" s="288" t="s">
        <v>825</v>
      </c>
      <c r="C21" s="19">
        <v>7551</v>
      </c>
      <c r="D21" s="288">
        <v>0</v>
      </c>
      <c r="E21" s="288">
        <v>0</v>
      </c>
      <c r="F21" s="288">
        <v>0</v>
      </c>
      <c r="G21" s="19">
        <v>7551</v>
      </c>
      <c r="H21" s="322">
        <v>220</v>
      </c>
      <c r="I21" s="470">
        <v>166.12200000000001</v>
      </c>
      <c r="J21" s="470">
        <f t="shared" si="0"/>
        <v>166.12200000000001</v>
      </c>
      <c r="K21" s="288">
        <v>0</v>
      </c>
      <c r="L21" s="288">
        <v>0</v>
      </c>
      <c r="M21" s="470">
        <f t="shared" si="1"/>
        <v>33.224400000000003</v>
      </c>
      <c r="N21" s="470">
        <v>33.224400000000003</v>
      </c>
      <c r="O21" s="288">
        <v>0</v>
      </c>
      <c r="P21" s="288">
        <v>0</v>
      </c>
      <c r="Q21" s="288">
        <v>0</v>
      </c>
      <c r="R21" s="288">
        <v>0</v>
      </c>
      <c r="T21" s="484"/>
      <c r="U21" s="21"/>
      <c r="V21" s="21"/>
    </row>
    <row r="22" spans="1:22">
      <c r="A22" s="939" t="s">
        <v>15</v>
      </c>
      <c r="B22" s="940"/>
      <c r="C22" s="19">
        <f>SUM(C11:C21)</f>
        <v>123391</v>
      </c>
      <c r="D22" s="288">
        <v>0</v>
      </c>
      <c r="E22" s="288">
        <v>0</v>
      </c>
      <c r="F22" s="288">
        <v>0</v>
      </c>
      <c r="G22" s="19">
        <f>SUM(G11:G21)</f>
        <v>123391</v>
      </c>
      <c r="H22" s="289"/>
      <c r="I22" s="470">
        <v>2714.6019999999999</v>
      </c>
      <c r="J22" s="470">
        <f>SUM(J11:J21)</f>
        <v>2714.6019999999999</v>
      </c>
      <c r="K22" s="288">
        <v>0</v>
      </c>
      <c r="L22" s="288">
        <v>0</v>
      </c>
      <c r="M22" s="288">
        <v>542.92039999999997</v>
      </c>
      <c r="N22" s="470">
        <v>542.92039999999997</v>
      </c>
      <c r="O22" s="288">
        <v>0</v>
      </c>
      <c r="P22" s="288">
        <v>0</v>
      </c>
      <c r="Q22" s="288">
        <v>0</v>
      </c>
      <c r="R22" s="288">
        <v>0</v>
      </c>
      <c r="T22" s="484"/>
      <c r="U22" s="21"/>
      <c r="V22" s="21"/>
    </row>
    <row r="23" spans="1:22">
      <c r="A23" s="290"/>
      <c r="B23" s="290"/>
      <c r="C23" s="290"/>
      <c r="D23" s="290"/>
      <c r="E23" s="290"/>
      <c r="F23" s="290"/>
      <c r="G23" s="290"/>
      <c r="H23" s="290"/>
      <c r="I23" s="283"/>
      <c r="J23" s="283"/>
      <c r="K23" s="283"/>
      <c r="L23" s="283"/>
      <c r="M23" s="283"/>
      <c r="N23" s="283"/>
      <c r="O23" s="283"/>
      <c r="P23" s="283"/>
      <c r="Q23" s="283"/>
      <c r="R23" s="283"/>
    </row>
    <row r="24" spans="1:22">
      <c r="A24" s="291" t="s">
        <v>7</v>
      </c>
      <c r="B24" s="292"/>
      <c r="C24" s="292"/>
      <c r="D24" s="290"/>
      <c r="E24" s="290"/>
      <c r="F24" s="290"/>
      <c r="G24" s="290"/>
      <c r="H24" s="290"/>
      <c r="I24" s="283"/>
      <c r="J24" s="283"/>
      <c r="K24" s="283"/>
      <c r="L24" s="283"/>
      <c r="M24" s="283"/>
      <c r="N24" s="283"/>
      <c r="O24" s="283"/>
      <c r="P24" s="283"/>
      <c r="Q24" s="283"/>
      <c r="R24" s="283"/>
    </row>
    <row r="25" spans="1:22">
      <c r="A25" s="293" t="s">
        <v>8</v>
      </c>
      <c r="B25" s="293"/>
      <c r="C25" s="293"/>
      <c r="I25" s="283"/>
      <c r="J25" s="283"/>
      <c r="K25" s="283"/>
      <c r="L25" s="283"/>
      <c r="M25" s="283"/>
      <c r="N25" s="283"/>
      <c r="O25" s="283"/>
      <c r="P25" s="283"/>
      <c r="Q25" s="283"/>
      <c r="R25" s="283"/>
    </row>
    <row r="26" spans="1:22">
      <c r="A26" s="293" t="s">
        <v>9</v>
      </c>
      <c r="B26" s="293"/>
      <c r="C26" s="293"/>
      <c r="I26" s="283"/>
      <c r="J26" s="283"/>
      <c r="K26" s="283"/>
      <c r="L26" s="283"/>
      <c r="M26" s="283"/>
      <c r="N26" s="283"/>
      <c r="O26" s="283"/>
      <c r="P26" s="283"/>
      <c r="Q26" s="283"/>
      <c r="R26" s="283"/>
    </row>
    <row r="27" spans="1:22">
      <c r="A27" s="293"/>
      <c r="B27" s="293"/>
      <c r="C27" s="293"/>
      <c r="I27" s="283"/>
      <c r="J27" s="283"/>
      <c r="K27" s="283"/>
      <c r="L27" s="283"/>
      <c r="M27" s="283"/>
      <c r="N27" s="283"/>
      <c r="O27" s="283"/>
      <c r="P27" s="283"/>
      <c r="Q27" s="283"/>
      <c r="R27" s="283"/>
    </row>
    <row r="28" spans="1:22">
      <c r="A28" s="293"/>
      <c r="B28" s="293"/>
      <c r="C28" s="293"/>
      <c r="I28" s="283"/>
      <c r="J28" s="283"/>
      <c r="K28" s="283"/>
      <c r="L28" s="283"/>
      <c r="M28" s="283"/>
      <c r="N28" s="283"/>
      <c r="O28" s="283"/>
      <c r="P28" s="283"/>
      <c r="Q28" s="283"/>
      <c r="R28" s="283"/>
    </row>
    <row r="29" spans="1:22">
      <c r="A29" s="293" t="s">
        <v>11</v>
      </c>
      <c r="H29" s="293"/>
      <c r="I29" s="283"/>
      <c r="J29" s="293"/>
      <c r="K29" s="293"/>
      <c r="L29" s="293"/>
      <c r="M29" s="293"/>
      <c r="N29" s="293"/>
      <c r="O29" s="293"/>
      <c r="P29" s="293"/>
      <c r="Q29" s="293"/>
      <c r="R29" s="293"/>
    </row>
    <row r="30" spans="1:22" ht="12.75" customHeight="1">
      <c r="I30" s="293"/>
      <c r="J30" s="589"/>
      <c r="K30" s="589"/>
      <c r="L30" s="589"/>
      <c r="M30" s="673" t="s">
        <v>858</v>
      </c>
      <c r="N30" s="673"/>
      <c r="O30" s="673"/>
      <c r="P30" s="673"/>
      <c r="Q30" s="673"/>
      <c r="R30" s="673"/>
    </row>
    <row r="31" spans="1:22" ht="12.75" customHeight="1">
      <c r="I31" s="589"/>
      <c r="J31" s="589"/>
      <c r="K31" s="589"/>
      <c r="L31" s="589"/>
      <c r="M31" s="673" t="s">
        <v>859</v>
      </c>
      <c r="N31" s="673"/>
      <c r="O31" s="673"/>
      <c r="P31" s="673"/>
      <c r="Q31" s="673"/>
      <c r="R31" s="673"/>
    </row>
    <row r="32" spans="1:22">
      <c r="A32" s="293"/>
      <c r="B32" s="293"/>
      <c r="I32" s="283"/>
      <c r="J32" s="293"/>
      <c r="K32" s="293"/>
      <c r="L32" s="293"/>
      <c r="M32" s="293"/>
      <c r="N32" s="293"/>
      <c r="O32" s="293"/>
      <c r="P32" s="293"/>
      <c r="Q32" s="293"/>
      <c r="R32" s="293"/>
    </row>
    <row r="34" spans="1:18">
      <c r="A34" s="931"/>
      <c r="B34" s="931"/>
      <c r="C34" s="931"/>
      <c r="D34" s="931"/>
      <c r="E34" s="931"/>
      <c r="F34" s="931"/>
      <c r="G34" s="931"/>
      <c r="H34" s="931"/>
      <c r="I34" s="931"/>
      <c r="J34" s="931"/>
      <c r="K34" s="931"/>
      <c r="L34" s="931"/>
      <c r="M34" s="931"/>
      <c r="N34" s="931"/>
      <c r="O34" s="931"/>
      <c r="P34" s="931"/>
      <c r="Q34" s="931"/>
      <c r="R34" s="931"/>
    </row>
  </sheetData>
  <mergeCells count="18">
    <mergeCell ref="A4:R5"/>
    <mergeCell ref="A2:R2"/>
    <mergeCell ref="A3:R3"/>
    <mergeCell ref="G1:I1"/>
    <mergeCell ref="A6:R6"/>
    <mergeCell ref="Q1:R1"/>
    <mergeCell ref="A34:R34"/>
    <mergeCell ref="L7:R7"/>
    <mergeCell ref="A8:A9"/>
    <mergeCell ref="B8:B9"/>
    <mergeCell ref="C8:G8"/>
    <mergeCell ref="A7:B7"/>
    <mergeCell ref="H8:H9"/>
    <mergeCell ref="I8:L8"/>
    <mergeCell ref="M8:R8"/>
    <mergeCell ref="M30:R30"/>
    <mergeCell ref="M31:R31"/>
    <mergeCell ref="A22:B2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opLeftCell="A5" zoomScaleSheetLayoutView="100" workbookViewId="0">
      <selection activeCell="Q36" sqref="Q36"/>
    </sheetView>
  </sheetViews>
  <sheetFormatPr defaultColWidth="9.109375" defaultRowHeight="13.2"/>
  <cols>
    <col min="1" max="1" width="5.5546875" style="283" customWidth="1"/>
    <col min="2" max="2" width="11.6640625" style="283" customWidth="1"/>
    <col min="3" max="3" width="10.33203125" style="283" customWidth="1"/>
    <col min="4" max="4" width="8.44140625" style="283" customWidth="1"/>
    <col min="5" max="6" width="9.88671875" style="283" customWidth="1"/>
    <col min="7" max="7" width="10.88671875" style="283" customWidth="1"/>
    <col min="8" max="8" width="12.88671875" style="283" customWidth="1"/>
    <col min="9" max="9" width="8.6640625" style="270" customWidth="1"/>
    <col min="10" max="11" width="8" style="270" customWidth="1"/>
    <col min="12" max="14" width="8.109375" style="270" customWidth="1"/>
    <col min="15" max="15" width="8.44140625" style="270" customWidth="1"/>
    <col min="16" max="16" width="8.109375" style="270" customWidth="1"/>
    <col min="17" max="17" width="8.88671875" style="270" customWidth="1"/>
    <col min="18" max="18" width="8.109375" style="270" customWidth="1"/>
    <col min="19" max="16384" width="9.109375" style="270"/>
  </cols>
  <sheetData>
    <row r="1" spans="1:18" ht="12.75" customHeight="1">
      <c r="G1" s="944"/>
      <c r="H1" s="944"/>
      <c r="I1" s="944"/>
      <c r="J1" s="283"/>
      <c r="K1" s="283"/>
      <c r="L1" s="283"/>
      <c r="M1" s="283"/>
      <c r="N1" s="283"/>
      <c r="O1" s="283"/>
      <c r="P1" s="283"/>
      <c r="Q1" s="946" t="s">
        <v>553</v>
      </c>
      <c r="R1" s="946"/>
    </row>
    <row r="2" spans="1:18" ht="15.6">
      <c r="A2" s="942" t="s">
        <v>0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</row>
    <row r="3" spans="1:18" ht="17.399999999999999">
      <c r="A3" s="943" t="s">
        <v>654</v>
      </c>
      <c r="B3" s="943"/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3"/>
    </row>
    <row r="4" spans="1:18" ht="12.75" customHeight="1">
      <c r="A4" s="941" t="s">
        <v>743</v>
      </c>
      <c r="B4" s="941"/>
      <c r="C4" s="941"/>
      <c r="D4" s="941"/>
      <c r="E4" s="941"/>
      <c r="F4" s="941"/>
      <c r="G4" s="941"/>
      <c r="H4" s="941"/>
      <c r="I4" s="941"/>
      <c r="J4" s="941"/>
      <c r="K4" s="941"/>
      <c r="L4" s="941"/>
      <c r="M4" s="941"/>
      <c r="N4" s="941"/>
      <c r="O4" s="941"/>
      <c r="P4" s="941"/>
      <c r="Q4" s="941"/>
      <c r="R4" s="941"/>
    </row>
    <row r="5" spans="1:18" s="271" customFormat="1" ht="7.5" customHeight="1">
      <c r="A5" s="941"/>
      <c r="B5" s="941"/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941"/>
      <c r="O5" s="941"/>
      <c r="P5" s="941"/>
      <c r="Q5" s="941"/>
      <c r="R5" s="941"/>
    </row>
    <row r="6" spans="1:18">
      <c r="A6" s="945"/>
      <c r="B6" s="945"/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  <c r="O6" s="945"/>
      <c r="P6" s="945"/>
      <c r="Q6" s="945"/>
      <c r="R6" s="945"/>
    </row>
    <row r="7" spans="1:18">
      <c r="A7" s="936" t="s">
        <v>857</v>
      </c>
      <c r="B7" s="936"/>
      <c r="H7" s="319"/>
      <c r="I7" s="283"/>
      <c r="J7" s="283"/>
      <c r="K7" s="283"/>
      <c r="L7" s="932"/>
      <c r="M7" s="932"/>
      <c r="N7" s="932"/>
      <c r="O7" s="932"/>
      <c r="P7" s="932"/>
      <c r="Q7" s="932"/>
      <c r="R7" s="932"/>
    </row>
    <row r="8" spans="1:18" ht="30.75" customHeight="1">
      <c r="A8" s="852" t="s">
        <v>2</v>
      </c>
      <c r="B8" s="852" t="s">
        <v>3</v>
      </c>
      <c r="C8" s="933" t="s">
        <v>504</v>
      </c>
      <c r="D8" s="934"/>
      <c r="E8" s="934"/>
      <c r="F8" s="934"/>
      <c r="G8" s="935"/>
      <c r="H8" s="937" t="s">
        <v>80</v>
      </c>
      <c r="I8" s="933" t="s">
        <v>81</v>
      </c>
      <c r="J8" s="934"/>
      <c r="K8" s="934"/>
      <c r="L8" s="935"/>
      <c r="M8" s="933" t="s">
        <v>735</v>
      </c>
      <c r="N8" s="934"/>
      <c r="O8" s="934"/>
      <c r="P8" s="934"/>
      <c r="Q8" s="934"/>
      <c r="R8" s="934"/>
    </row>
    <row r="9" spans="1:18" ht="44.4" customHeight="1">
      <c r="A9" s="852"/>
      <c r="B9" s="852"/>
      <c r="C9" s="320" t="s">
        <v>5</v>
      </c>
      <c r="D9" s="320" t="s">
        <v>6</v>
      </c>
      <c r="E9" s="320" t="s">
        <v>368</v>
      </c>
      <c r="F9" s="321" t="s">
        <v>95</v>
      </c>
      <c r="G9" s="321" t="s">
        <v>229</v>
      </c>
      <c r="H9" s="938"/>
      <c r="I9" s="320" t="s">
        <v>179</v>
      </c>
      <c r="J9" s="320" t="s">
        <v>112</v>
      </c>
      <c r="K9" s="320" t="s">
        <v>113</v>
      </c>
      <c r="L9" s="320" t="s">
        <v>452</v>
      </c>
      <c r="M9" s="320" t="s">
        <v>15</v>
      </c>
      <c r="N9" s="320" t="s">
        <v>736</v>
      </c>
      <c r="O9" s="320" t="s">
        <v>737</v>
      </c>
      <c r="P9" s="320" t="s">
        <v>738</v>
      </c>
      <c r="Q9" s="320" t="s">
        <v>739</v>
      </c>
      <c r="R9" s="320" t="s">
        <v>740</v>
      </c>
    </row>
    <row r="10" spans="1:18" s="272" customFormat="1">
      <c r="A10" s="320">
        <v>1</v>
      </c>
      <c r="B10" s="320">
        <v>2</v>
      </c>
      <c r="C10" s="320">
        <v>3</v>
      </c>
      <c r="D10" s="320">
        <v>4</v>
      </c>
      <c r="E10" s="320">
        <v>5</v>
      </c>
      <c r="F10" s="320">
        <v>6</v>
      </c>
      <c r="G10" s="320">
        <v>7</v>
      </c>
      <c r="H10" s="320">
        <v>8</v>
      </c>
      <c r="I10" s="320">
        <v>9</v>
      </c>
      <c r="J10" s="320">
        <v>10</v>
      </c>
      <c r="K10" s="320">
        <v>11</v>
      </c>
      <c r="L10" s="320">
        <v>12</v>
      </c>
      <c r="M10" s="320">
        <v>13</v>
      </c>
      <c r="N10" s="320">
        <v>14</v>
      </c>
      <c r="O10" s="320">
        <v>15</v>
      </c>
      <c r="P10" s="320">
        <v>16</v>
      </c>
      <c r="Q10" s="320">
        <v>17</v>
      </c>
      <c r="R10" s="320">
        <v>18</v>
      </c>
    </row>
    <row r="11" spans="1:18">
      <c r="A11" s="287">
        <v>1</v>
      </c>
      <c r="B11" s="288" t="s">
        <v>815</v>
      </c>
      <c r="C11" s="19">
        <v>9446</v>
      </c>
      <c r="D11" s="19">
        <v>0</v>
      </c>
      <c r="E11" s="19">
        <v>0</v>
      </c>
      <c r="F11" s="19">
        <v>9446</v>
      </c>
      <c r="G11" s="19">
        <v>9446</v>
      </c>
      <c r="H11" s="322">
        <v>220</v>
      </c>
      <c r="I11" s="470">
        <v>311.71800000000002</v>
      </c>
      <c r="J11" s="470">
        <f>F11*H11*150/1000000</f>
        <v>311.71800000000002</v>
      </c>
      <c r="K11" s="288">
        <v>0</v>
      </c>
      <c r="L11" s="288">
        <v>0</v>
      </c>
      <c r="M11" s="470">
        <v>62.343600000000002</v>
      </c>
      <c r="N11" s="470">
        <f>F11*H11*30/1000000</f>
        <v>62.343600000000002</v>
      </c>
      <c r="O11" s="19">
        <v>0</v>
      </c>
      <c r="P11" s="19">
        <v>0</v>
      </c>
      <c r="Q11" s="19">
        <v>0</v>
      </c>
      <c r="R11" s="19">
        <v>0</v>
      </c>
    </row>
    <row r="12" spans="1:18">
      <c r="A12" s="287">
        <v>2</v>
      </c>
      <c r="B12" s="288" t="s">
        <v>816</v>
      </c>
      <c r="C12" s="19">
        <v>636</v>
      </c>
      <c r="D12" s="19">
        <v>0</v>
      </c>
      <c r="E12" s="19">
        <v>0</v>
      </c>
      <c r="F12" s="19">
        <v>636</v>
      </c>
      <c r="G12" s="19">
        <v>636</v>
      </c>
      <c r="H12" s="322">
        <v>220</v>
      </c>
      <c r="I12" s="470">
        <v>20.988</v>
      </c>
      <c r="J12" s="470">
        <f t="shared" ref="J12:J21" si="0">F12*H12*150/1000000</f>
        <v>20.988</v>
      </c>
      <c r="K12" s="288">
        <v>0</v>
      </c>
      <c r="L12" s="288">
        <v>0</v>
      </c>
      <c r="M12" s="470">
        <v>4.1976000000000004</v>
      </c>
      <c r="N12" s="470">
        <f t="shared" ref="N12:N21" si="1">F12*H12*30/1000000</f>
        <v>4.1976000000000004</v>
      </c>
      <c r="O12" s="19">
        <v>0</v>
      </c>
      <c r="P12" s="19">
        <v>0</v>
      </c>
      <c r="Q12" s="19">
        <v>0</v>
      </c>
      <c r="R12" s="19">
        <v>0</v>
      </c>
    </row>
    <row r="13" spans="1:18">
      <c r="A13" s="287">
        <v>3</v>
      </c>
      <c r="B13" s="288" t="s">
        <v>817</v>
      </c>
      <c r="C13" s="19">
        <v>3900</v>
      </c>
      <c r="D13" s="19">
        <v>0</v>
      </c>
      <c r="E13" s="19">
        <v>0</v>
      </c>
      <c r="F13" s="19">
        <v>3900</v>
      </c>
      <c r="G13" s="19">
        <v>3900</v>
      </c>
      <c r="H13" s="322">
        <v>220</v>
      </c>
      <c r="I13" s="470">
        <v>128.69999999999999</v>
      </c>
      <c r="J13" s="470">
        <f t="shared" si="0"/>
        <v>128.69999999999999</v>
      </c>
      <c r="K13" s="288">
        <v>0</v>
      </c>
      <c r="L13" s="288">
        <v>0</v>
      </c>
      <c r="M13" s="470">
        <v>25.74</v>
      </c>
      <c r="N13" s="470">
        <f t="shared" si="1"/>
        <v>25.74</v>
      </c>
      <c r="O13" s="19">
        <v>0</v>
      </c>
      <c r="P13" s="19">
        <v>0</v>
      </c>
      <c r="Q13" s="19">
        <v>0</v>
      </c>
      <c r="R13" s="19">
        <v>0</v>
      </c>
    </row>
    <row r="14" spans="1:18">
      <c r="A14" s="287">
        <v>4</v>
      </c>
      <c r="B14" s="288" t="s">
        <v>818</v>
      </c>
      <c r="C14" s="19">
        <v>1028</v>
      </c>
      <c r="D14" s="19">
        <v>0</v>
      </c>
      <c r="E14" s="19">
        <v>0</v>
      </c>
      <c r="F14" s="19">
        <v>1028</v>
      </c>
      <c r="G14" s="19">
        <v>1028</v>
      </c>
      <c r="H14" s="322">
        <v>220</v>
      </c>
      <c r="I14" s="470">
        <v>33.923999999999999</v>
      </c>
      <c r="J14" s="470">
        <f t="shared" si="0"/>
        <v>33.923999999999999</v>
      </c>
      <c r="K14" s="288">
        <v>0</v>
      </c>
      <c r="L14" s="288">
        <v>0</v>
      </c>
      <c r="M14" s="470">
        <v>6.7847999999999997</v>
      </c>
      <c r="N14" s="470">
        <f t="shared" si="1"/>
        <v>6.7847999999999997</v>
      </c>
      <c r="O14" s="19">
        <v>0</v>
      </c>
      <c r="P14" s="19">
        <v>0</v>
      </c>
      <c r="Q14" s="19">
        <v>0</v>
      </c>
      <c r="R14" s="19">
        <v>0</v>
      </c>
    </row>
    <row r="15" spans="1:18">
      <c r="A15" s="287">
        <v>5</v>
      </c>
      <c r="B15" s="288" t="s">
        <v>819</v>
      </c>
      <c r="C15" s="19">
        <v>3368</v>
      </c>
      <c r="D15" s="19">
        <v>0</v>
      </c>
      <c r="E15" s="19">
        <v>0</v>
      </c>
      <c r="F15" s="19">
        <v>3368</v>
      </c>
      <c r="G15" s="19">
        <v>3368</v>
      </c>
      <c r="H15" s="322">
        <v>220</v>
      </c>
      <c r="I15" s="470">
        <v>111.14400000000001</v>
      </c>
      <c r="J15" s="470">
        <f t="shared" si="0"/>
        <v>111.14400000000001</v>
      </c>
      <c r="K15" s="288">
        <v>0</v>
      </c>
      <c r="L15" s="288">
        <v>0</v>
      </c>
      <c r="M15" s="470">
        <v>22.2288</v>
      </c>
      <c r="N15" s="470">
        <f t="shared" si="1"/>
        <v>22.2288</v>
      </c>
      <c r="O15" s="19">
        <v>0</v>
      </c>
      <c r="P15" s="19">
        <v>0</v>
      </c>
      <c r="Q15" s="19">
        <v>0</v>
      </c>
      <c r="R15" s="19">
        <v>0</v>
      </c>
    </row>
    <row r="16" spans="1:18">
      <c r="A16" s="287">
        <v>6</v>
      </c>
      <c r="B16" s="288" t="s">
        <v>820</v>
      </c>
      <c r="C16" s="19">
        <v>5600</v>
      </c>
      <c r="D16" s="19">
        <v>0</v>
      </c>
      <c r="E16" s="19">
        <v>0</v>
      </c>
      <c r="F16" s="19">
        <v>5600</v>
      </c>
      <c r="G16" s="19">
        <v>5600</v>
      </c>
      <c r="H16" s="322">
        <v>220</v>
      </c>
      <c r="I16" s="470">
        <v>184.8</v>
      </c>
      <c r="J16" s="470">
        <f t="shared" si="0"/>
        <v>184.8</v>
      </c>
      <c r="K16" s="288">
        <v>0</v>
      </c>
      <c r="L16" s="288">
        <v>0</v>
      </c>
      <c r="M16" s="470">
        <v>36.96</v>
      </c>
      <c r="N16" s="470">
        <f t="shared" si="1"/>
        <v>36.96</v>
      </c>
      <c r="O16" s="19">
        <v>0</v>
      </c>
      <c r="P16" s="19">
        <v>0</v>
      </c>
      <c r="Q16" s="19">
        <v>0</v>
      </c>
      <c r="R16" s="19">
        <v>0</v>
      </c>
    </row>
    <row r="17" spans="1:18">
      <c r="A17" s="287">
        <v>7</v>
      </c>
      <c r="B17" s="288" t="s">
        <v>821</v>
      </c>
      <c r="C17" s="19">
        <v>2480</v>
      </c>
      <c r="D17" s="19">
        <v>0</v>
      </c>
      <c r="E17" s="19">
        <v>0</v>
      </c>
      <c r="F17" s="19">
        <v>2480</v>
      </c>
      <c r="G17" s="19">
        <v>2480</v>
      </c>
      <c r="H17" s="322">
        <v>220</v>
      </c>
      <c r="I17" s="470">
        <v>81.84</v>
      </c>
      <c r="J17" s="470">
        <f t="shared" si="0"/>
        <v>81.84</v>
      </c>
      <c r="K17" s="288">
        <v>0</v>
      </c>
      <c r="L17" s="288">
        <v>0</v>
      </c>
      <c r="M17" s="470">
        <v>16.367999999999999</v>
      </c>
      <c r="N17" s="470">
        <f t="shared" si="1"/>
        <v>16.367999999999999</v>
      </c>
      <c r="O17" s="19">
        <v>0</v>
      </c>
      <c r="P17" s="19">
        <v>0</v>
      </c>
      <c r="Q17" s="19">
        <v>0</v>
      </c>
      <c r="R17" s="19">
        <v>0</v>
      </c>
    </row>
    <row r="18" spans="1:18">
      <c r="A18" s="287">
        <v>8</v>
      </c>
      <c r="B18" s="288" t="s">
        <v>822</v>
      </c>
      <c r="C18" s="19">
        <v>4587</v>
      </c>
      <c r="D18" s="19">
        <v>0</v>
      </c>
      <c r="E18" s="19">
        <v>0</v>
      </c>
      <c r="F18" s="19">
        <v>4587</v>
      </c>
      <c r="G18" s="19">
        <v>4587</v>
      </c>
      <c r="H18" s="322">
        <v>220</v>
      </c>
      <c r="I18" s="470">
        <v>151.37100000000001</v>
      </c>
      <c r="J18" s="470">
        <f t="shared" si="0"/>
        <v>151.37100000000001</v>
      </c>
      <c r="K18" s="288">
        <v>0</v>
      </c>
      <c r="L18" s="288">
        <v>0</v>
      </c>
      <c r="M18" s="470">
        <v>30.2742</v>
      </c>
      <c r="N18" s="470">
        <f t="shared" si="1"/>
        <v>30.2742</v>
      </c>
      <c r="O18" s="19">
        <v>0</v>
      </c>
      <c r="P18" s="19">
        <v>0</v>
      </c>
      <c r="Q18" s="19">
        <v>0</v>
      </c>
      <c r="R18" s="19">
        <v>0</v>
      </c>
    </row>
    <row r="19" spans="1:18">
      <c r="A19" s="287">
        <v>9</v>
      </c>
      <c r="B19" s="288" t="s">
        <v>823</v>
      </c>
      <c r="C19" s="19">
        <v>4786</v>
      </c>
      <c r="D19" s="19">
        <v>0</v>
      </c>
      <c r="E19" s="19">
        <v>0</v>
      </c>
      <c r="F19" s="19">
        <v>4786</v>
      </c>
      <c r="G19" s="19">
        <v>4786</v>
      </c>
      <c r="H19" s="322">
        <v>220</v>
      </c>
      <c r="I19" s="470">
        <v>157.93799999999999</v>
      </c>
      <c r="J19" s="470">
        <f t="shared" si="0"/>
        <v>157.93799999999999</v>
      </c>
      <c r="K19" s="288">
        <v>0</v>
      </c>
      <c r="L19" s="288">
        <v>0</v>
      </c>
      <c r="M19" s="470">
        <v>31.587599999999998</v>
      </c>
      <c r="N19" s="470">
        <f t="shared" si="1"/>
        <v>31.587599999999998</v>
      </c>
      <c r="O19" s="19">
        <v>0</v>
      </c>
      <c r="P19" s="19">
        <v>0</v>
      </c>
      <c r="Q19" s="19">
        <v>0</v>
      </c>
      <c r="R19" s="19">
        <v>0</v>
      </c>
    </row>
    <row r="20" spans="1:18">
      <c r="A20" s="287">
        <v>10</v>
      </c>
      <c r="B20" s="288" t="s">
        <v>824</v>
      </c>
      <c r="C20" s="19">
        <v>1874</v>
      </c>
      <c r="D20" s="19">
        <v>0</v>
      </c>
      <c r="E20" s="19">
        <v>0</v>
      </c>
      <c r="F20" s="19">
        <v>1874</v>
      </c>
      <c r="G20" s="19">
        <v>1874</v>
      </c>
      <c r="H20" s="322">
        <v>220</v>
      </c>
      <c r="I20" s="470">
        <v>61.841999999999999</v>
      </c>
      <c r="J20" s="470">
        <f t="shared" si="0"/>
        <v>61.841999999999999</v>
      </c>
      <c r="K20" s="288">
        <v>0</v>
      </c>
      <c r="L20" s="288">
        <v>0</v>
      </c>
      <c r="M20" s="470">
        <v>12.368399999999999</v>
      </c>
      <c r="N20" s="470">
        <f t="shared" si="1"/>
        <v>12.368399999999999</v>
      </c>
      <c r="O20" s="19">
        <v>0</v>
      </c>
      <c r="P20" s="19">
        <v>0</v>
      </c>
      <c r="Q20" s="19">
        <v>0</v>
      </c>
      <c r="R20" s="19">
        <v>0</v>
      </c>
    </row>
    <row r="21" spans="1:18">
      <c r="A21" s="287">
        <v>11</v>
      </c>
      <c r="B21" s="288" t="s">
        <v>825</v>
      </c>
      <c r="C21" s="19">
        <v>2406</v>
      </c>
      <c r="D21" s="19">
        <v>0</v>
      </c>
      <c r="E21" s="19">
        <v>0</v>
      </c>
      <c r="F21" s="19">
        <v>2406</v>
      </c>
      <c r="G21" s="19">
        <v>2406</v>
      </c>
      <c r="H21" s="322">
        <v>220</v>
      </c>
      <c r="I21" s="470">
        <v>79.397999999999996</v>
      </c>
      <c r="J21" s="470">
        <f t="shared" si="0"/>
        <v>79.397999999999996</v>
      </c>
      <c r="K21" s="288">
        <v>0</v>
      </c>
      <c r="L21" s="288">
        <v>0</v>
      </c>
      <c r="M21" s="470">
        <v>15.8796</v>
      </c>
      <c r="N21" s="470">
        <f t="shared" si="1"/>
        <v>15.8796</v>
      </c>
      <c r="O21" s="19">
        <v>0</v>
      </c>
      <c r="P21" s="19">
        <v>0</v>
      </c>
      <c r="Q21" s="19">
        <v>0</v>
      </c>
      <c r="R21" s="19">
        <v>0</v>
      </c>
    </row>
    <row r="22" spans="1:18">
      <c r="A22" s="939" t="s">
        <v>15</v>
      </c>
      <c r="B22" s="947"/>
      <c r="C22" s="19">
        <f>SUM(C11:C21)</f>
        <v>40111</v>
      </c>
      <c r="D22" s="19">
        <v>0</v>
      </c>
      <c r="E22" s="19">
        <v>0</v>
      </c>
      <c r="F22" s="19">
        <f>SUM(F11:F21)</f>
        <v>40111</v>
      </c>
      <c r="G22" s="19">
        <f>SUM(G11:G21)</f>
        <v>40111</v>
      </c>
      <c r="H22" s="322"/>
      <c r="I22" s="470">
        <v>1323.6629999999998</v>
      </c>
      <c r="J22" s="470">
        <f>SUM(J11:J21)</f>
        <v>1323.6629999999998</v>
      </c>
      <c r="K22" s="288">
        <v>0</v>
      </c>
      <c r="L22" s="288">
        <v>0</v>
      </c>
      <c r="M22" s="470">
        <v>264.73260000000005</v>
      </c>
      <c r="N22" s="470">
        <f>SUM(N11:N21)</f>
        <v>264.73260000000005</v>
      </c>
      <c r="O22" s="19">
        <v>0</v>
      </c>
      <c r="P22" s="19">
        <v>0</v>
      </c>
      <c r="Q22" s="19">
        <v>0</v>
      </c>
      <c r="R22" s="19">
        <v>0</v>
      </c>
    </row>
    <row r="23" spans="1:18">
      <c r="A23" s="290"/>
      <c r="B23" s="290"/>
      <c r="C23" s="290"/>
      <c r="D23" s="290"/>
      <c r="E23" s="290"/>
      <c r="F23" s="290"/>
      <c r="G23" s="290"/>
      <c r="H23" s="290"/>
      <c r="I23" s="283"/>
      <c r="J23" s="283"/>
      <c r="K23" s="283"/>
      <c r="L23" s="283"/>
      <c r="M23" s="283"/>
      <c r="N23" s="283"/>
      <c r="O23" s="283"/>
      <c r="P23" s="283"/>
      <c r="Q23" s="283"/>
      <c r="R23" s="283"/>
    </row>
    <row r="24" spans="1:18">
      <c r="A24" s="291" t="s">
        <v>7</v>
      </c>
      <c r="B24" s="292"/>
      <c r="C24" s="292"/>
      <c r="D24" s="290"/>
      <c r="E24" s="290"/>
      <c r="F24" s="290"/>
      <c r="G24" s="290"/>
      <c r="H24" s="290"/>
      <c r="I24" s="283"/>
      <c r="J24" s="283"/>
      <c r="K24" s="283"/>
      <c r="L24" s="283"/>
      <c r="M24" s="283"/>
      <c r="N24" s="283"/>
      <c r="O24" s="283"/>
      <c r="P24" s="283"/>
      <c r="Q24" s="283"/>
      <c r="R24" s="283"/>
    </row>
    <row r="25" spans="1:18">
      <c r="A25" s="293" t="s">
        <v>8</v>
      </c>
      <c r="B25" s="293"/>
      <c r="C25" s="293"/>
      <c r="I25" s="283"/>
      <c r="J25" s="283"/>
      <c r="K25" s="283"/>
      <c r="L25" s="283"/>
      <c r="M25" s="283"/>
      <c r="N25" s="283"/>
      <c r="O25" s="283"/>
      <c r="P25" s="283"/>
      <c r="Q25" s="283"/>
      <c r="R25" s="283"/>
    </row>
    <row r="26" spans="1:18">
      <c r="A26" s="293" t="s">
        <v>9</v>
      </c>
      <c r="B26" s="293"/>
      <c r="C26" s="293"/>
      <c r="I26" s="283"/>
      <c r="J26" s="283"/>
      <c r="K26" s="283"/>
      <c r="L26" s="283"/>
      <c r="M26" s="283"/>
      <c r="N26" s="283"/>
      <c r="O26" s="283"/>
      <c r="P26" s="283"/>
      <c r="Q26" s="283"/>
      <c r="R26" s="283"/>
    </row>
    <row r="27" spans="1:18">
      <c r="A27" s="293"/>
      <c r="B27" s="293"/>
      <c r="C27" s="293"/>
      <c r="I27" s="283"/>
      <c r="J27" s="283"/>
      <c r="K27" s="283"/>
      <c r="L27" s="283"/>
      <c r="M27" s="283"/>
      <c r="N27" s="283"/>
      <c r="O27" s="283"/>
      <c r="P27" s="283"/>
      <c r="Q27" s="283"/>
      <c r="R27" s="283"/>
    </row>
    <row r="28" spans="1:18">
      <c r="A28" s="293"/>
      <c r="B28" s="293"/>
      <c r="C28" s="293"/>
      <c r="I28" s="283"/>
      <c r="J28" s="283"/>
      <c r="K28" s="283"/>
      <c r="L28" s="283"/>
      <c r="M28" s="283"/>
      <c r="N28" s="283"/>
      <c r="O28" s="283"/>
      <c r="P28" s="283"/>
      <c r="Q28" s="283"/>
      <c r="R28" s="283"/>
    </row>
    <row r="29" spans="1:18">
      <c r="A29" s="293" t="s">
        <v>11</v>
      </c>
      <c r="H29" s="293"/>
      <c r="I29" s="283"/>
      <c r="J29" s="293"/>
      <c r="K29" s="293"/>
      <c r="L29" s="293"/>
      <c r="M29" s="293"/>
      <c r="N29" s="293"/>
      <c r="O29" s="293"/>
      <c r="P29" s="293"/>
      <c r="Q29" s="293"/>
      <c r="R29" s="293"/>
    </row>
    <row r="30" spans="1:18" ht="12.75" customHeight="1">
      <c r="I30" s="293"/>
      <c r="J30" s="589"/>
      <c r="K30" s="589"/>
      <c r="L30" s="589"/>
      <c r="M30" s="673" t="s">
        <v>858</v>
      </c>
      <c r="N30" s="673"/>
      <c r="O30" s="673"/>
      <c r="P30" s="673"/>
      <c r="Q30" s="673"/>
      <c r="R30" s="673"/>
    </row>
    <row r="31" spans="1:18" ht="12.75" customHeight="1">
      <c r="I31" s="589"/>
      <c r="J31" s="589"/>
      <c r="K31" s="589"/>
      <c r="L31" s="589"/>
      <c r="M31" s="673" t="s">
        <v>859</v>
      </c>
      <c r="N31" s="673"/>
      <c r="O31" s="673"/>
      <c r="P31" s="673"/>
      <c r="Q31" s="673"/>
      <c r="R31" s="673"/>
    </row>
    <row r="32" spans="1:18">
      <c r="A32" s="293"/>
      <c r="B32" s="293"/>
      <c r="I32" s="283"/>
      <c r="J32" s="293"/>
      <c r="K32" s="293"/>
      <c r="L32" s="293"/>
      <c r="M32" s="293"/>
      <c r="N32" s="293"/>
      <c r="O32" s="293"/>
      <c r="P32" s="293"/>
      <c r="Q32" s="293"/>
      <c r="R32" s="293"/>
    </row>
    <row r="34" spans="1:18">
      <c r="A34" s="931"/>
      <c r="B34" s="931"/>
      <c r="C34" s="931"/>
      <c r="D34" s="931"/>
      <c r="E34" s="931"/>
      <c r="F34" s="931"/>
      <c r="G34" s="931"/>
      <c r="H34" s="931"/>
      <c r="I34" s="931"/>
      <c r="J34" s="931"/>
      <c r="K34" s="931"/>
      <c r="L34" s="931"/>
      <c r="M34" s="931"/>
      <c r="N34" s="931"/>
      <c r="O34" s="931"/>
      <c r="P34" s="931"/>
      <c r="Q34" s="931"/>
      <c r="R34" s="931"/>
    </row>
  </sheetData>
  <mergeCells count="18">
    <mergeCell ref="A22:B22"/>
    <mergeCell ref="A34:R34"/>
    <mergeCell ref="M30:R30"/>
    <mergeCell ref="M31:R31"/>
    <mergeCell ref="Q1:R1"/>
    <mergeCell ref="A8:A9"/>
    <mergeCell ref="B8:B9"/>
    <mergeCell ref="C8:G8"/>
    <mergeCell ref="H8:H9"/>
    <mergeCell ref="I8:L8"/>
    <mergeCell ref="M8:R8"/>
    <mergeCell ref="G1:I1"/>
    <mergeCell ref="A2:R2"/>
    <mergeCell ref="A3:R3"/>
    <mergeCell ref="A4:R5"/>
    <mergeCell ref="A6:R6"/>
    <mergeCell ref="A7:B7"/>
    <mergeCell ref="L7:R7"/>
  </mergeCells>
  <printOptions horizontalCentered="1"/>
  <pageMargins left="0.70866141732283472" right="0.70866141732283472" top="0.23622047244094491" bottom="0" header="0.31496062992125984" footer="0.31496062992125984"/>
  <pageSetup paperSize="9" scale="82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SheetLayoutView="100" workbookViewId="0">
      <selection activeCell="Q36" sqref="Q36"/>
    </sheetView>
  </sheetViews>
  <sheetFormatPr defaultColWidth="9.109375" defaultRowHeight="13.2"/>
  <cols>
    <col min="1" max="1" width="5.5546875" style="283" customWidth="1"/>
    <col min="2" max="2" width="8.88671875" style="283" customWidth="1"/>
    <col min="3" max="3" width="10.33203125" style="283" customWidth="1"/>
    <col min="4" max="4" width="12.88671875" style="283" customWidth="1"/>
    <col min="5" max="5" width="8.6640625" style="270" customWidth="1"/>
    <col min="6" max="7" width="8" style="270" customWidth="1"/>
    <col min="8" max="10" width="8.109375" style="270" customWidth="1"/>
    <col min="11" max="11" width="8.44140625" style="270" customWidth="1"/>
    <col min="12" max="12" width="8.109375" style="270" customWidth="1"/>
    <col min="13" max="13" width="8.88671875" style="270" customWidth="1"/>
    <col min="14" max="14" width="8.109375" style="270" customWidth="1"/>
    <col min="15" max="16384" width="9.109375" style="270"/>
  </cols>
  <sheetData>
    <row r="1" spans="1:14" ht="12.75" customHeight="1">
      <c r="D1" s="944"/>
      <c r="E1" s="944"/>
      <c r="F1" s="283"/>
      <c r="G1" s="283"/>
      <c r="H1" s="283"/>
      <c r="I1" s="283"/>
      <c r="J1" s="283"/>
      <c r="K1" s="283"/>
      <c r="L1" s="283"/>
      <c r="M1" s="946" t="s">
        <v>554</v>
      </c>
      <c r="N1" s="946"/>
    </row>
    <row r="2" spans="1:14" ht="15.6">
      <c r="A2" s="942" t="s">
        <v>0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</row>
    <row r="3" spans="1:14" ht="17.399999999999999">
      <c r="A3" s="943" t="s">
        <v>654</v>
      </c>
      <c r="B3" s="943"/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</row>
    <row r="4" spans="1:14" ht="12.75" customHeight="1">
      <c r="A4" s="941" t="s">
        <v>744</v>
      </c>
      <c r="B4" s="941"/>
      <c r="C4" s="941"/>
      <c r="D4" s="941"/>
      <c r="E4" s="941"/>
      <c r="F4" s="941"/>
      <c r="G4" s="941"/>
      <c r="H4" s="941"/>
      <c r="I4" s="941"/>
      <c r="J4" s="941"/>
      <c r="K4" s="941"/>
      <c r="L4" s="941"/>
      <c r="M4" s="941"/>
      <c r="N4" s="941"/>
    </row>
    <row r="5" spans="1:14" s="271" customFormat="1" ht="7.5" customHeight="1">
      <c r="A5" s="941"/>
      <c r="B5" s="941"/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941"/>
    </row>
    <row r="6" spans="1:14">
      <c r="A6" s="945"/>
      <c r="B6" s="945"/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</row>
    <row r="7" spans="1:14">
      <c r="A7" s="936" t="s">
        <v>857</v>
      </c>
      <c r="B7" s="936"/>
      <c r="D7" s="319"/>
      <c r="E7" s="283"/>
      <c r="F7" s="283"/>
      <c r="G7" s="283"/>
      <c r="H7" s="932"/>
      <c r="I7" s="932"/>
      <c r="J7" s="932"/>
      <c r="K7" s="932"/>
      <c r="L7" s="932"/>
      <c r="M7" s="932"/>
      <c r="N7" s="932"/>
    </row>
    <row r="8" spans="1:14" ht="30.75" customHeight="1">
      <c r="A8" s="852" t="s">
        <v>2</v>
      </c>
      <c r="B8" s="852" t="s">
        <v>3</v>
      </c>
      <c r="C8" s="948" t="s">
        <v>504</v>
      </c>
      <c r="D8" s="937" t="s">
        <v>80</v>
      </c>
      <c r="E8" s="933" t="s">
        <v>81</v>
      </c>
      <c r="F8" s="934"/>
      <c r="G8" s="934"/>
      <c r="H8" s="935"/>
      <c r="I8" s="933" t="s">
        <v>735</v>
      </c>
      <c r="J8" s="934"/>
      <c r="K8" s="934"/>
      <c r="L8" s="934"/>
      <c r="M8" s="934"/>
      <c r="N8" s="934"/>
    </row>
    <row r="9" spans="1:14" ht="44.4" customHeight="1">
      <c r="A9" s="852"/>
      <c r="B9" s="852"/>
      <c r="C9" s="949"/>
      <c r="D9" s="938"/>
      <c r="E9" s="320" t="s">
        <v>179</v>
      </c>
      <c r="F9" s="320" t="s">
        <v>112</v>
      </c>
      <c r="G9" s="320" t="s">
        <v>113</v>
      </c>
      <c r="H9" s="320" t="s">
        <v>452</v>
      </c>
      <c r="I9" s="320" t="s">
        <v>15</v>
      </c>
      <c r="J9" s="486" t="s">
        <v>867</v>
      </c>
      <c r="K9" s="320" t="s">
        <v>737</v>
      </c>
      <c r="L9" s="320" t="s">
        <v>738</v>
      </c>
      <c r="M9" s="320" t="s">
        <v>739</v>
      </c>
      <c r="N9" s="320" t="s">
        <v>740</v>
      </c>
    </row>
    <row r="10" spans="1:14" s="272" customFormat="1" ht="18.75" customHeight="1">
      <c r="A10" s="320">
        <v>1</v>
      </c>
      <c r="B10" s="320">
        <v>2</v>
      </c>
      <c r="C10" s="320">
        <v>3</v>
      </c>
      <c r="D10" s="320">
        <v>8</v>
      </c>
      <c r="E10" s="320">
        <v>9</v>
      </c>
      <c r="F10" s="320">
        <v>10</v>
      </c>
      <c r="G10" s="320">
        <v>11</v>
      </c>
      <c r="H10" s="320">
        <v>12</v>
      </c>
      <c r="I10" s="320">
        <v>13</v>
      </c>
      <c r="J10" s="320">
        <v>14</v>
      </c>
      <c r="K10" s="320">
        <v>15</v>
      </c>
      <c r="L10" s="320">
        <v>16</v>
      </c>
      <c r="M10" s="320">
        <v>17</v>
      </c>
      <c r="N10" s="320">
        <v>18</v>
      </c>
    </row>
    <row r="11" spans="1:14" ht="18.75" customHeight="1">
      <c r="A11" s="287">
        <v>1</v>
      </c>
      <c r="B11" s="288" t="s">
        <v>815</v>
      </c>
      <c r="C11" s="288">
        <v>2200</v>
      </c>
      <c r="D11" s="322">
        <v>312</v>
      </c>
      <c r="E11" s="288">
        <v>102.96</v>
      </c>
      <c r="F11" s="288">
        <f>C11*D11*150/1000000</f>
        <v>102.96</v>
      </c>
      <c r="G11" s="288">
        <v>0</v>
      </c>
      <c r="H11" s="288">
        <v>0</v>
      </c>
      <c r="I11" s="288">
        <v>20.591999999999999</v>
      </c>
      <c r="J11" s="470">
        <f>C11*D11*30/1000000</f>
        <v>20.591999999999999</v>
      </c>
      <c r="K11" s="288">
        <v>0</v>
      </c>
      <c r="L11" s="288">
        <v>0</v>
      </c>
      <c r="M11" s="288">
        <v>0</v>
      </c>
      <c r="N11" s="288">
        <v>0</v>
      </c>
    </row>
    <row r="12" spans="1:14" ht="18.75" customHeight="1">
      <c r="A12" s="287" t="s">
        <v>10</v>
      </c>
      <c r="B12" s="288"/>
      <c r="C12" s="288"/>
      <c r="D12" s="322"/>
      <c r="E12" s="288"/>
      <c r="F12" s="288"/>
      <c r="G12" s="288"/>
      <c r="H12" s="288"/>
      <c r="I12" s="288"/>
      <c r="J12" s="288"/>
      <c r="K12" s="288"/>
      <c r="L12" s="288"/>
      <c r="M12" s="288"/>
      <c r="N12" s="288"/>
    </row>
    <row r="13" spans="1:14">
      <c r="A13" s="290"/>
      <c r="B13" s="290"/>
      <c r="C13" s="290"/>
      <c r="D13" s="290"/>
      <c r="E13" s="283"/>
      <c r="F13" s="283"/>
      <c r="G13" s="283"/>
      <c r="H13" s="283"/>
      <c r="I13" s="283"/>
      <c r="J13" s="283"/>
      <c r="K13" s="283"/>
      <c r="L13" s="283"/>
      <c r="M13" s="283"/>
      <c r="N13" s="283"/>
    </row>
    <row r="14" spans="1:14">
      <c r="A14" s="291" t="s">
        <v>7</v>
      </c>
      <c r="B14" s="292"/>
      <c r="C14" s="292"/>
      <c r="D14" s="290"/>
      <c r="E14" s="283"/>
      <c r="F14" s="283"/>
      <c r="G14" s="283"/>
      <c r="H14" s="283"/>
      <c r="I14" s="283"/>
      <c r="J14" s="283"/>
      <c r="K14" s="283"/>
      <c r="L14" s="283"/>
      <c r="M14" s="283"/>
      <c r="N14" s="283"/>
    </row>
    <row r="15" spans="1:14">
      <c r="A15" s="293" t="s">
        <v>8</v>
      </c>
      <c r="B15" s="293"/>
      <c r="C15" s="293"/>
      <c r="E15" s="283"/>
      <c r="F15" s="283"/>
      <c r="G15" s="283"/>
      <c r="H15" s="283"/>
      <c r="I15" s="283"/>
      <c r="J15" s="283"/>
      <c r="K15" s="283"/>
      <c r="L15" s="283"/>
      <c r="M15" s="283"/>
      <c r="N15" s="283"/>
    </row>
    <row r="16" spans="1:14">
      <c r="A16" s="293" t="s">
        <v>9</v>
      </c>
      <c r="B16" s="293"/>
      <c r="C16" s="293"/>
      <c r="E16" s="283"/>
      <c r="F16" s="283"/>
      <c r="G16" s="283"/>
      <c r="H16" s="283"/>
      <c r="I16" s="283"/>
      <c r="J16" s="283"/>
      <c r="K16" s="283"/>
      <c r="L16" s="283"/>
      <c r="M16" s="283"/>
      <c r="N16" s="283"/>
    </row>
    <row r="17" spans="1:14">
      <c r="A17" s="293"/>
      <c r="B17" s="293"/>
      <c r="C17" s="293"/>
      <c r="E17" s="283"/>
      <c r="F17" s="283"/>
      <c r="G17" s="283"/>
      <c r="H17" s="283"/>
      <c r="I17" s="283"/>
      <c r="J17" s="283"/>
      <c r="K17" s="283"/>
      <c r="L17" s="283"/>
      <c r="M17" s="283"/>
      <c r="N17" s="283"/>
    </row>
    <row r="18" spans="1:14">
      <c r="A18" s="293"/>
      <c r="B18" s="293"/>
      <c r="C18" s="293"/>
      <c r="E18" s="283"/>
      <c r="F18" s="283"/>
      <c r="G18" s="283"/>
      <c r="H18" s="283"/>
      <c r="I18" s="283"/>
      <c r="J18" s="283"/>
      <c r="K18" s="283"/>
      <c r="L18" s="283"/>
      <c r="M18" s="283"/>
      <c r="N18" s="283"/>
    </row>
    <row r="19" spans="1:14">
      <c r="A19" s="293" t="s">
        <v>11</v>
      </c>
      <c r="D19" s="293"/>
      <c r="E19" s="283"/>
      <c r="F19" s="293"/>
      <c r="G19" s="293"/>
      <c r="H19" s="293"/>
      <c r="I19" s="293"/>
      <c r="J19" s="293"/>
      <c r="K19" s="293"/>
      <c r="L19" s="293"/>
      <c r="M19" s="293"/>
      <c r="N19" s="293"/>
    </row>
    <row r="20" spans="1:14" ht="12.75" customHeight="1">
      <c r="E20" s="293"/>
      <c r="F20" s="589"/>
      <c r="G20" s="589"/>
      <c r="H20" s="589"/>
      <c r="I20" s="673" t="s">
        <v>858</v>
      </c>
      <c r="J20" s="673"/>
      <c r="K20" s="673"/>
      <c r="L20" s="673"/>
      <c r="M20" s="673"/>
      <c r="N20" s="673"/>
    </row>
    <row r="21" spans="1:14" ht="12.75" customHeight="1">
      <c r="E21" s="589"/>
      <c r="F21" s="589"/>
      <c r="G21" s="589"/>
      <c r="H21" s="589"/>
      <c r="I21" s="673" t="s">
        <v>859</v>
      </c>
      <c r="J21" s="673"/>
      <c r="K21" s="673"/>
      <c r="L21" s="673"/>
      <c r="M21" s="673"/>
      <c r="N21" s="673"/>
    </row>
    <row r="22" spans="1:14">
      <c r="A22" s="293"/>
      <c r="B22" s="293"/>
      <c r="E22" s="283"/>
      <c r="F22" s="293"/>
      <c r="G22" s="293"/>
      <c r="H22" s="293"/>
      <c r="I22" s="293"/>
      <c r="J22" s="293"/>
      <c r="K22" s="293"/>
      <c r="L22" s="293"/>
      <c r="M22" s="293"/>
      <c r="N22" s="293"/>
    </row>
    <row r="24" spans="1:14">
      <c r="A24" s="931"/>
      <c r="B24" s="931"/>
      <c r="C24" s="931"/>
      <c r="D24" s="931"/>
      <c r="E24" s="931"/>
      <c r="F24" s="931"/>
      <c r="G24" s="931"/>
      <c r="H24" s="931"/>
      <c r="I24" s="931"/>
      <c r="J24" s="931"/>
      <c r="K24" s="931"/>
      <c r="L24" s="931"/>
      <c r="M24" s="931"/>
      <c r="N24" s="931"/>
    </row>
  </sheetData>
  <mergeCells count="17">
    <mergeCell ref="A6:N6"/>
    <mergeCell ref="D1:E1"/>
    <mergeCell ref="M1:N1"/>
    <mergeCell ref="A2:N2"/>
    <mergeCell ref="A3:N3"/>
    <mergeCell ref="A4:N5"/>
    <mergeCell ref="A24:N24"/>
    <mergeCell ref="C8:C9"/>
    <mergeCell ref="A7:B7"/>
    <mergeCell ref="H7:N7"/>
    <mergeCell ref="A8:A9"/>
    <mergeCell ref="B8:B9"/>
    <mergeCell ref="D8:D9"/>
    <mergeCell ref="E8:H8"/>
    <mergeCell ref="I8:N8"/>
    <mergeCell ref="I20:N20"/>
    <mergeCell ref="I21:N21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1"/>
  <sheetViews>
    <sheetView zoomScale="70" zoomScaleNormal="70" zoomScaleSheetLayoutView="80" workbookViewId="0">
      <selection activeCell="R40" sqref="R40"/>
    </sheetView>
  </sheetViews>
  <sheetFormatPr defaultColWidth="9.109375" defaultRowHeight="13.2"/>
  <cols>
    <col min="1" max="1" width="7.33203125" style="201" customWidth="1"/>
    <col min="2" max="2" width="26" style="201" customWidth="1"/>
    <col min="3" max="5" width="8.33203125" style="201" customWidth="1"/>
    <col min="6" max="6" width="16" style="201" customWidth="1"/>
    <col min="7" max="9" width="10.6640625" style="201" customWidth="1"/>
    <col min="10" max="10" width="12.44140625" style="201" customWidth="1"/>
    <col min="11" max="17" width="9.109375" style="201"/>
    <col min="18" max="18" width="12.44140625" style="201" bestFit="1" customWidth="1"/>
    <col min="19" max="21" width="8.88671875" style="201" customWidth="1"/>
    <col min="22" max="22" width="12.33203125" style="201" customWidth="1"/>
    <col min="23" max="16384" width="9.109375" style="201"/>
  </cols>
  <sheetData>
    <row r="1" spans="1:22" ht="15.6">
      <c r="V1" s="202" t="s">
        <v>559</v>
      </c>
    </row>
    <row r="2" spans="1:22" ht="15.6">
      <c r="G2" s="137" t="s">
        <v>0</v>
      </c>
      <c r="H2" s="137"/>
      <c r="I2" s="137"/>
      <c r="O2" s="90"/>
      <c r="P2" s="90"/>
      <c r="Q2" s="90"/>
      <c r="R2" s="90"/>
    </row>
    <row r="3" spans="1:22" ht="21">
      <c r="C3" s="725" t="s">
        <v>654</v>
      </c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140"/>
      <c r="P3" s="140"/>
      <c r="Q3" s="140"/>
      <c r="R3" s="140"/>
      <c r="S3" s="140"/>
      <c r="T3" s="140"/>
      <c r="U3" s="140"/>
      <c r="V3" s="140"/>
    </row>
    <row r="4" spans="1:22" ht="17.399999999999999"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</row>
    <row r="5" spans="1:22" ht="15.6">
      <c r="B5" s="726" t="s">
        <v>657</v>
      </c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91"/>
      <c r="U5" s="727" t="s">
        <v>258</v>
      </c>
      <c r="V5" s="728"/>
    </row>
    <row r="6" spans="1:22" ht="15">
      <c r="K6" s="90"/>
      <c r="L6" s="90"/>
      <c r="M6" s="90"/>
      <c r="N6" s="90"/>
      <c r="O6" s="90"/>
      <c r="P6" s="90"/>
      <c r="Q6" s="90"/>
      <c r="R6" s="90"/>
    </row>
    <row r="7" spans="1:22">
      <c r="A7" s="729" t="s">
        <v>857</v>
      </c>
      <c r="B7" s="729"/>
      <c r="O7" s="730" t="s">
        <v>852</v>
      </c>
      <c r="P7" s="730"/>
      <c r="Q7" s="730"/>
      <c r="R7" s="730"/>
      <c r="S7" s="730"/>
      <c r="T7" s="730"/>
      <c r="U7" s="730"/>
      <c r="V7" s="730"/>
    </row>
    <row r="8" spans="1:22" ht="35.25" customHeight="1">
      <c r="A8" s="708" t="s">
        <v>2</v>
      </c>
      <c r="B8" s="708" t="s">
        <v>145</v>
      </c>
      <c r="C8" s="709" t="s">
        <v>146</v>
      </c>
      <c r="D8" s="709"/>
      <c r="E8" s="709"/>
      <c r="F8" s="709" t="s">
        <v>147</v>
      </c>
      <c r="G8" s="708" t="s">
        <v>176</v>
      </c>
      <c r="H8" s="708"/>
      <c r="I8" s="708"/>
      <c r="J8" s="708"/>
      <c r="K8" s="708"/>
      <c r="L8" s="708"/>
      <c r="M8" s="708"/>
      <c r="N8" s="708"/>
      <c r="O8" s="708" t="s">
        <v>177</v>
      </c>
      <c r="P8" s="708"/>
      <c r="Q8" s="708"/>
      <c r="R8" s="708"/>
      <c r="S8" s="708"/>
      <c r="T8" s="708"/>
      <c r="U8" s="708"/>
      <c r="V8" s="708"/>
    </row>
    <row r="9" spans="1:22" ht="13.8">
      <c r="A9" s="708"/>
      <c r="B9" s="708"/>
      <c r="C9" s="709" t="s">
        <v>259</v>
      </c>
      <c r="D9" s="709" t="s">
        <v>39</v>
      </c>
      <c r="E9" s="709" t="s">
        <v>40</v>
      </c>
      <c r="F9" s="709"/>
      <c r="G9" s="708" t="s">
        <v>178</v>
      </c>
      <c r="H9" s="708"/>
      <c r="I9" s="708"/>
      <c r="J9" s="708"/>
      <c r="K9" s="708" t="s">
        <v>162</v>
      </c>
      <c r="L9" s="708"/>
      <c r="M9" s="708"/>
      <c r="N9" s="708"/>
      <c r="O9" s="708" t="s">
        <v>148</v>
      </c>
      <c r="P9" s="708"/>
      <c r="Q9" s="708"/>
      <c r="R9" s="708"/>
      <c r="S9" s="708" t="s">
        <v>161</v>
      </c>
      <c r="T9" s="708"/>
      <c r="U9" s="708"/>
      <c r="V9" s="708"/>
    </row>
    <row r="10" spans="1:22">
      <c r="A10" s="708"/>
      <c r="B10" s="708"/>
      <c r="C10" s="709"/>
      <c r="D10" s="709"/>
      <c r="E10" s="709"/>
      <c r="F10" s="709"/>
      <c r="G10" s="710" t="s">
        <v>149</v>
      </c>
      <c r="H10" s="711"/>
      <c r="I10" s="712"/>
      <c r="J10" s="716" t="s">
        <v>150</v>
      </c>
      <c r="K10" s="719" t="s">
        <v>149</v>
      </c>
      <c r="L10" s="720"/>
      <c r="M10" s="721"/>
      <c r="N10" s="716" t="s">
        <v>150</v>
      </c>
      <c r="O10" s="719" t="s">
        <v>149</v>
      </c>
      <c r="P10" s="720"/>
      <c r="Q10" s="721"/>
      <c r="R10" s="716" t="s">
        <v>150</v>
      </c>
      <c r="S10" s="719" t="s">
        <v>149</v>
      </c>
      <c r="T10" s="720"/>
      <c r="U10" s="721"/>
      <c r="V10" s="716" t="s">
        <v>150</v>
      </c>
    </row>
    <row r="11" spans="1:22" ht="15" customHeight="1">
      <c r="A11" s="708"/>
      <c r="B11" s="708"/>
      <c r="C11" s="709"/>
      <c r="D11" s="709"/>
      <c r="E11" s="709"/>
      <c r="F11" s="709"/>
      <c r="G11" s="713"/>
      <c r="H11" s="714"/>
      <c r="I11" s="715"/>
      <c r="J11" s="717"/>
      <c r="K11" s="722"/>
      <c r="L11" s="723"/>
      <c r="M11" s="724"/>
      <c r="N11" s="717"/>
      <c r="O11" s="722"/>
      <c r="P11" s="723"/>
      <c r="Q11" s="724"/>
      <c r="R11" s="717"/>
      <c r="S11" s="722"/>
      <c r="T11" s="723"/>
      <c r="U11" s="724"/>
      <c r="V11" s="717"/>
    </row>
    <row r="12" spans="1:22" ht="13.8">
      <c r="A12" s="708"/>
      <c r="B12" s="708"/>
      <c r="C12" s="709"/>
      <c r="D12" s="709"/>
      <c r="E12" s="709"/>
      <c r="F12" s="709"/>
      <c r="G12" s="205" t="s">
        <v>259</v>
      </c>
      <c r="H12" s="205" t="s">
        <v>39</v>
      </c>
      <c r="I12" s="206" t="s">
        <v>40</v>
      </c>
      <c r="J12" s="718"/>
      <c r="K12" s="204" t="s">
        <v>259</v>
      </c>
      <c r="L12" s="204" t="s">
        <v>39</v>
      </c>
      <c r="M12" s="204" t="s">
        <v>40</v>
      </c>
      <c r="N12" s="718"/>
      <c r="O12" s="204" t="s">
        <v>259</v>
      </c>
      <c r="P12" s="204" t="s">
        <v>39</v>
      </c>
      <c r="Q12" s="204" t="s">
        <v>40</v>
      </c>
      <c r="R12" s="718"/>
      <c r="S12" s="204" t="s">
        <v>259</v>
      </c>
      <c r="T12" s="204" t="s">
        <v>39</v>
      </c>
      <c r="U12" s="204" t="s">
        <v>40</v>
      </c>
      <c r="V12" s="718"/>
    </row>
    <row r="13" spans="1:22" ht="13.8">
      <c r="A13" s="204">
        <v>1</v>
      </c>
      <c r="B13" s="204">
        <v>2</v>
      </c>
      <c r="C13" s="204">
        <v>3</v>
      </c>
      <c r="D13" s="204">
        <v>4</v>
      </c>
      <c r="E13" s="204">
        <v>5</v>
      </c>
      <c r="F13" s="204">
        <v>6</v>
      </c>
      <c r="G13" s="204">
        <v>7</v>
      </c>
      <c r="H13" s="204">
        <v>8</v>
      </c>
      <c r="I13" s="204">
        <v>9</v>
      </c>
      <c r="J13" s="204">
        <v>10</v>
      </c>
      <c r="K13" s="204">
        <v>11</v>
      </c>
      <c r="L13" s="204">
        <v>12</v>
      </c>
      <c r="M13" s="204">
        <v>13</v>
      </c>
      <c r="N13" s="204">
        <v>14</v>
      </c>
      <c r="O13" s="204">
        <v>15</v>
      </c>
      <c r="P13" s="204">
        <v>16</v>
      </c>
      <c r="Q13" s="204">
        <v>17</v>
      </c>
      <c r="R13" s="204">
        <v>18</v>
      </c>
      <c r="S13" s="204">
        <v>19</v>
      </c>
      <c r="T13" s="204">
        <v>20</v>
      </c>
      <c r="U13" s="204">
        <v>21</v>
      </c>
      <c r="V13" s="204">
        <v>22</v>
      </c>
    </row>
    <row r="14" spans="1:22" ht="15">
      <c r="A14" s="705" t="s">
        <v>211</v>
      </c>
      <c r="B14" s="706"/>
      <c r="C14" s="699"/>
      <c r="D14" s="700"/>
      <c r="E14" s="700"/>
      <c r="F14" s="700"/>
      <c r="G14" s="700"/>
      <c r="H14" s="700"/>
      <c r="I14" s="700"/>
      <c r="J14" s="700"/>
      <c r="K14" s="700"/>
      <c r="L14" s="700"/>
      <c r="M14" s="700"/>
      <c r="N14" s="700"/>
      <c r="O14" s="700"/>
      <c r="P14" s="700"/>
      <c r="Q14" s="700"/>
      <c r="R14" s="700"/>
      <c r="S14" s="700"/>
      <c r="T14" s="700"/>
      <c r="U14" s="700"/>
      <c r="V14" s="701"/>
    </row>
    <row r="15" spans="1:22" ht="13.8">
      <c r="A15" s="204">
        <v>1</v>
      </c>
      <c r="B15" s="207" t="s">
        <v>210</v>
      </c>
      <c r="C15" s="440">
        <v>49.61</v>
      </c>
      <c r="D15" s="440">
        <v>3.71</v>
      </c>
      <c r="E15" s="440">
        <v>485.3</v>
      </c>
      <c r="F15" s="445">
        <v>42858</v>
      </c>
      <c r="G15" s="440">
        <v>49.61</v>
      </c>
      <c r="H15" s="440">
        <v>3.71</v>
      </c>
      <c r="I15" s="440">
        <v>485.3</v>
      </c>
      <c r="J15" s="480">
        <v>42872</v>
      </c>
      <c r="K15" s="440"/>
      <c r="L15" s="440"/>
      <c r="M15" s="440"/>
      <c r="N15" s="208"/>
      <c r="O15" s="440">
        <v>49.61</v>
      </c>
      <c r="P15" s="440">
        <v>3.71</v>
      </c>
      <c r="Q15" s="440">
        <v>485.3</v>
      </c>
      <c r="R15" s="480">
        <v>42876</v>
      </c>
      <c r="S15" s="440">
        <v>49.61</v>
      </c>
      <c r="T15" s="440">
        <v>3.71</v>
      </c>
      <c r="U15" s="440">
        <v>485.3</v>
      </c>
      <c r="V15" s="480">
        <v>42876</v>
      </c>
    </row>
    <row r="16" spans="1:22" ht="13.8">
      <c r="A16" s="204">
        <v>2</v>
      </c>
      <c r="B16" s="207" t="s">
        <v>151</v>
      </c>
      <c r="C16" s="440">
        <v>407.4</v>
      </c>
      <c r="D16" s="440">
        <v>2.81</v>
      </c>
      <c r="E16" s="440">
        <v>0</v>
      </c>
      <c r="F16" s="445">
        <v>42933</v>
      </c>
      <c r="G16" s="440">
        <v>407.4</v>
      </c>
      <c r="H16" s="440">
        <v>2.81</v>
      </c>
      <c r="I16" s="440">
        <v>0</v>
      </c>
      <c r="J16" s="480">
        <v>42955</v>
      </c>
      <c r="K16" s="440"/>
      <c r="L16" s="440"/>
      <c r="M16" s="440"/>
      <c r="N16" s="208"/>
      <c r="O16" s="440">
        <v>407.4</v>
      </c>
      <c r="P16" s="440">
        <v>2.81</v>
      </c>
      <c r="Q16" s="440">
        <v>0</v>
      </c>
      <c r="R16" s="480">
        <v>42957</v>
      </c>
      <c r="S16" s="440">
        <v>407.4</v>
      </c>
      <c r="T16" s="440">
        <v>2.81</v>
      </c>
      <c r="U16" s="440">
        <v>0</v>
      </c>
      <c r="V16" s="480">
        <v>42957</v>
      </c>
    </row>
    <row r="17" spans="1:22" ht="13.8">
      <c r="A17" s="204">
        <v>3</v>
      </c>
      <c r="B17" s="207" t="s">
        <v>152</v>
      </c>
      <c r="C17" s="527">
        <v>830.4</v>
      </c>
      <c r="D17" s="208">
        <v>0</v>
      </c>
      <c r="E17" s="208">
        <v>0</v>
      </c>
      <c r="F17" s="480">
        <v>43180</v>
      </c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</row>
    <row r="18" spans="1:22" ht="15">
      <c r="A18" s="705" t="s">
        <v>212</v>
      </c>
      <c r="B18" s="706"/>
      <c r="C18" s="702"/>
      <c r="D18" s="703"/>
      <c r="E18" s="703"/>
      <c r="F18" s="703"/>
      <c r="G18" s="703"/>
      <c r="H18" s="703"/>
      <c r="I18" s="703"/>
      <c r="J18" s="703"/>
      <c r="K18" s="703"/>
      <c r="L18" s="703"/>
      <c r="M18" s="703"/>
      <c r="N18" s="703"/>
      <c r="O18" s="703"/>
      <c r="P18" s="703"/>
      <c r="Q18" s="703"/>
      <c r="R18" s="703"/>
      <c r="S18" s="703"/>
      <c r="T18" s="703"/>
      <c r="U18" s="703"/>
      <c r="V18" s="704"/>
    </row>
    <row r="19" spans="1:22" ht="13.8">
      <c r="A19" s="204">
        <v>4</v>
      </c>
      <c r="B19" s="207" t="s">
        <v>200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</row>
    <row r="20" spans="1:22" ht="13.8">
      <c r="A20" s="204">
        <v>5</v>
      </c>
      <c r="B20" s="207" t="s">
        <v>130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</row>
    <row r="22" spans="1:22" ht="13.8">
      <c r="A22" s="707" t="s">
        <v>163</v>
      </c>
      <c r="B22" s="707"/>
      <c r="C22" s="707"/>
      <c r="D22" s="707"/>
      <c r="E22" s="707"/>
      <c r="F22" s="707"/>
      <c r="G22" s="707"/>
      <c r="H22" s="707"/>
      <c r="I22" s="707"/>
      <c r="J22" s="707"/>
      <c r="K22" s="707"/>
      <c r="L22" s="707"/>
      <c r="M22" s="707"/>
      <c r="N22" s="707"/>
      <c r="O22" s="707"/>
      <c r="P22" s="707"/>
      <c r="Q22" s="707"/>
      <c r="R22" s="707"/>
      <c r="S22" s="707"/>
      <c r="T22" s="707"/>
      <c r="U22" s="707"/>
      <c r="V22" s="707"/>
    </row>
    <row r="23" spans="1:22" ht="13.8">
      <c r="A23" s="551"/>
      <c r="B23" s="551"/>
      <c r="C23" s="551"/>
      <c r="D23" s="551"/>
      <c r="E23" s="551"/>
      <c r="F23" s="551"/>
      <c r="G23" s="551"/>
      <c r="H23" s="551"/>
      <c r="I23" s="551"/>
      <c r="J23" s="551"/>
      <c r="K23" s="551"/>
      <c r="L23" s="551"/>
      <c r="M23" s="551"/>
      <c r="N23" s="551"/>
      <c r="O23" s="551"/>
      <c r="P23" s="551"/>
      <c r="Q23" s="551"/>
      <c r="R23" s="551"/>
      <c r="S23" s="551"/>
      <c r="T23" s="551"/>
      <c r="U23" s="551"/>
      <c r="V23" s="551"/>
    </row>
    <row r="24" spans="1:22" ht="13.8">
      <c r="A24" s="551"/>
      <c r="B24" s="551"/>
      <c r="C24" s="551"/>
      <c r="D24" s="551"/>
      <c r="E24" s="551"/>
      <c r="F24" s="551"/>
      <c r="G24" s="551"/>
      <c r="H24" s="551"/>
      <c r="I24" s="551"/>
      <c r="J24" s="551"/>
      <c r="K24" s="551"/>
      <c r="L24" s="551"/>
      <c r="M24" s="551"/>
      <c r="N24" s="551"/>
      <c r="O24" s="551"/>
      <c r="P24" s="551"/>
      <c r="Q24" s="551"/>
      <c r="R24" s="551"/>
      <c r="S24" s="551"/>
      <c r="T24" s="551"/>
      <c r="U24" s="551"/>
      <c r="V24" s="551"/>
    </row>
    <row r="26" spans="1:22" ht="13.8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</row>
    <row r="27" spans="1:2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22" customFormat="1" ht="12.75" customHeight="1">
      <c r="A28" s="15" t="s">
        <v>11</v>
      </c>
      <c r="B28" s="15"/>
      <c r="C28" s="15"/>
      <c r="D28" s="15"/>
      <c r="E28" s="15"/>
      <c r="F28" s="15"/>
      <c r="G28" s="15"/>
      <c r="H28" s="473"/>
      <c r="I28" s="15"/>
      <c r="J28" s="473"/>
      <c r="K28" s="473"/>
      <c r="L28" s="473"/>
      <c r="M28" s="473"/>
      <c r="N28" s="473"/>
      <c r="O28" s="552"/>
      <c r="P28" s="552"/>
      <c r="Q28" s="552"/>
      <c r="R28" s="552"/>
      <c r="S28" s="473"/>
    </row>
    <row r="29" spans="1:22" customFormat="1" ht="20.25" customHeight="1">
      <c r="A29" s="201"/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623" t="s">
        <v>858</v>
      </c>
      <c r="P29" s="623"/>
      <c r="Q29" s="623"/>
      <c r="R29" s="623"/>
      <c r="S29" s="623"/>
    </row>
    <row r="30" spans="1:22" customFormat="1" ht="18" customHeight="1">
      <c r="A30" s="201"/>
      <c r="B30" s="552"/>
      <c r="C30" s="552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631" t="s">
        <v>859</v>
      </c>
      <c r="O30" s="631"/>
      <c r="P30" s="631"/>
      <c r="Q30" s="631"/>
      <c r="R30" s="631"/>
      <c r="S30" s="631"/>
      <c r="T30" s="631"/>
    </row>
    <row r="31" spans="1:22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V31" s="447"/>
    </row>
  </sheetData>
  <mergeCells count="32">
    <mergeCell ref="C3:N3"/>
    <mergeCell ref="B5:S5"/>
    <mergeCell ref="U5:V5"/>
    <mergeCell ref="A7:B7"/>
    <mergeCell ref="O7:V7"/>
    <mergeCell ref="O8:V8"/>
    <mergeCell ref="C9:C12"/>
    <mergeCell ref="D9:D12"/>
    <mergeCell ref="E9:E12"/>
    <mergeCell ref="G9:J9"/>
    <mergeCell ref="V10:V12"/>
    <mergeCell ref="S10:U11"/>
    <mergeCell ref="K9:N9"/>
    <mergeCell ref="O9:R9"/>
    <mergeCell ref="S9:V9"/>
    <mergeCell ref="R10:R12"/>
    <mergeCell ref="O10:Q11"/>
    <mergeCell ref="A8:A12"/>
    <mergeCell ref="B8:B12"/>
    <mergeCell ref="C8:E8"/>
    <mergeCell ref="F8:F12"/>
    <mergeCell ref="G8:N8"/>
    <mergeCell ref="G10:I11"/>
    <mergeCell ref="J10:J12"/>
    <mergeCell ref="K10:M11"/>
    <mergeCell ref="N10:N12"/>
    <mergeCell ref="N30:T30"/>
    <mergeCell ref="C14:V14"/>
    <mergeCell ref="C18:V18"/>
    <mergeCell ref="A14:B14"/>
    <mergeCell ref="A18:B18"/>
    <mergeCell ref="A22:V22"/>
  </mergeCells>
  <printOptions horizontalCentered="1"/>
  <pageMargins left="0.70866141732283472" right="0.70866141732283472" top="0.23622047244094491" bottom="0" header="0.31496062992125984" footer="0.31496062992125984"/>
  <pageSetup scale="53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SheetLayoutView="100" workbookViewId="0">
      <selection activeCell="Q36" sqref="Q36"/>
    </sheetView>
  </sheetViews>
  <sheetFormatPr defaultColWidth="9.109375" defaultRowHeight="13.2"/>
  <cols>
    <col min="1" max="1" width="5.5546875" style="283" customWidth="1"/>
    <col min="2" max="2" width="8.88671875" style="283" customWidth="1"/>
    <col min="3" max="3" width="10.33203125" style="283" customWidth="1"/>
    <col min="4" max="4" width="12.88671875" style="283" customWidth="1"/>
    <col min="5" max="5" width="8.6640625" style="270" customWidth="1"/>
    <col min="6" max="7" width="8" style="270" customWidth="1"/>
    <col min="8" max="10" width="8.109375" style="270" customWidth="1"/>
    <col min="11" max="11" width="8.44140625" style="270" customWidth="1"/>
    <col min="12" max="12" width="8.109375" style="270" customWidth="1"/>
    <col min="13" max="13" width="11.33203125" style="270" customWidth="1"/>
    <col min="14" max="14" width="11.88671875" style="270" customWidth="1"/>
    <col min="15" max="16384" width="9.109375" style="270"/>
  </cols>
  <sheetData>
    <row r="1" spans="1:14" ht="12.75" customHeight="1">
      <c r="D1" s="944"/>
      <c r="E1" s="944"/>
      <c r="F1" s="283"/>
      <c r="G1" s="283"/>
      <c r="H1" s="283"/>
      <c r="I1" s="283"/>
      <c r="J1" s="283"/>
      <c r="K1" s="283"/>
      <c r="L1" s="283"/>
      <c r="M1" s="946" t="s">
        <v>745</v>
      </c>
      <c r="N1" s="946"/>
    </row>
    <row r="2" spans="1:14" ht="15.6">
      <c r="A2" s="942" t="s">
        <v>0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</row>
    <row r="3" spans="1:14" ht="17.399999999999999">
      <c r="A3" s="943" t="s">
        <v>654</v>
      </c>
      <c r="B3" s="943"/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</row>
    <row r="4" spans="1:14" ht="9.75" customHeight="1">
      <c r="A4" s="951" t="s">
        <v>742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</row>
    <row r="5" spans="1:14" s="271" customFormat="1" ht="18.75" customHeight="1">
      <c r="A5" s="951"/>
      <c r="B5" s="951"/>
      <c r="C5" s="951"/>
      <c r="D5" s="951"/>
      <c r="E5" s="951"/>
      <c r="F5" s="951"/>
      <c r="G5" s="951"/>
      <c r="H5" s="951"/>
      <c r="I5" s="951"/>
      <c r="J5" s="951"/>
      <c r="K5" s="951"/>
      <c r="L5" s="951"/>
      <c r="M5" s="951"/>
      <c r="N5" s="951"/>
    </row>
    <row r="6" spans="1:14">
      <c r="A6" s="945"/>
      <c r="B6" s="945"/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</row>
    <row r="7" spans="1:14">
      <c r="A7" s="936" t="s">
        <v>857</v>
      </c>
      <c r="B7" s="936"/>
      <c r="D7" s="319"/>
      <c r="E7" s="283"/>
      <c r="F7" s="283"/>
      <c r="G7" s="283"/>
      <c r="H7" s="932"/>
      <c r="I7" s="932"/>
      <c r="J7" s="932"/>
      <c r="K7" s="932"/>
      <c r="L7" s="932"/>
      <c r="M7" s="932"/>
      <c r="N7" s="932"/>
    </row>
    <row r="8" spans="1:14" ht="24.75" customHeight="1">
      <c r="A8" s="852" t="s">
        <v>2</v>
      </c>
      <c r="B8" s="852" t="s">
        <v>3</v>
      </c>
      <c r="C8" s="948" t="s">
        <v>504</v>
      </c>
      <c r="D8" s="937" t="s">
        <v>80</v>
      </c>
      <c r="E8" s="933" t="s">
        <v>81</v>
      </c>
      <c r="F8" s="934"/>
      <c r="G8" s="934"/>
      <c r="H8" s="935"/>
      <c r="I8" s="933" t="s">
        <v>735</v>
      </c>
      <c r="J8" s="934"/>
      <c r="K8" s="934"/>
      <c r="L8" s="934"/>
      <c r="M8" s="934"/>
      <c r="N8" s="934"/>
    </row>
    <row r="9" spans="1:14" ht="44.4" customHeight="1">
      <c r="A9" s="852"/>
      <c r="B9" s="852"/>
      <c r="C9" s="949"/>
      <c r="D9" s="938"/>
      <c r="E9" s="320" t="s">
        <v>179</v>
      </c>
      <c r="F9" s="320" t="s">
        <v>112</v>
      </c>
      <c r="G9" s="320" t="s">
        <v>113</v>
      </c>
      <c r="H9" s="320" t="s">
        <v>452</v>
      </c>
      <c r="I9" s="320" t="s">
        <v>15</v>
      </c>
      <c r="J9" s="320" t="s">
        <v>736</v>
      </c>
      <c r="K9" s="320" t="s">
        <v>737</v>
      </c>
      <c r="L9" s="320" t="s">
        <v>738</v>
      </c>
      <c r="M9" s="320" t="s">
        <v>739</v>
      </c>
      <c r="N9" s="320" t="s">
        <v>740</v>
      </c>
    </row>
    <row r="10" spans="1:14" s="272" customFormat="1">
      <c r="A10" s="320">
        <v>1</v>
      </c>
      <c r="B10" s="320">
        <v>2</v>
      </c>
      <c r="C10" s="320">
        <v>3</v>
      </c>
      <c r="D10" s="320">
        <v>8</v>
      </c>
      <c r="E10" s="320">
        <v>9</v>
      </c>
      <c r="F10" s="320">
        <v>10</v>
      </c>
      <c r="G10" s="320">
        <v>11</v>
      </c>
      <c r="H10" s="320">
        <v>12</v>
      </c>
      <c r="I10" s="320">
        <v>13</v>
      </c>
      <c r="J10" s="320">
        <v>14</v>
      </c>
      <c r="K10" s="320">
        <v>15</v>
      </c>
      <c r="L10" s="320">
        <v>16</v>
      </c>
      <c r="M10" s="320">
        <v>17</v>
      </c>
      <c r="N10" s="320">
        <v>18</v>
      </c>
    </row>
    <row r="11" spans="1:14">
      <c r="A11" s="287">
        <v>1</v>
      </c>
      <c r="B11" s="950" t="s">
        <v>826</v>
      </c>
      <c r="C11" s="950"/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50"/>
    </row>
    <row r="12" spans="1:14">
      <c r="A12" s="287">
        <v>2</v>
      </c>
      <c r="B12" s="950"/>
      <c r="C12" s="950"/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</row>
    <row r="13" spans="1:14" ht="12.75" customHeight="1">
      <c r="A13" s="287">
        <v>3</v>
      </c>
      <c r="B13" s="950"/>
      <c r="C13" s="950"/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</row>
    <row r="14" spans="1:14" ht="12.75" customHeight="1">
      <c r="A14" s="287">
        <v>4</v>
      </c>
      <c r="B14" s="950"/>
      <c r="C14" s="950"/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</row>
    <row r="15" spans="1:14" ht="12.75" customHeight="1">
      <c r="A15" s="287">
        <v>5</v>
      </c>
      <c r="B15" s="950"/>
      <c r="C15" s="950"/>
      <c r="D15" s="950"/>
      <c r="E15" s="950"/>
      <c r="F15" s="950"/>
      <c r="G15" s="950"/>
      <c r="H15" s="950"/>
      <c r="I15" s="950"/>
      <c r="J15" s="950"/>
      <c r="K15" s="950"/>
      <c r="L15" s="950"/>
      <c r="M15" s="950"/>
      <c r="N15" s="950"/>
    </row>
    <row r="16" spans="1:14" ht="12.75" customHeight="1">
      <c r="A16" s="287">
        <v>6</v>
      </c>
      <c r="B16" s="950"/>
      <c r="C16" s="950"/>
      <c r="D16" s="950"/>
      <c r="E16" s="950"/>
      <c r="F16" s="950"/>
      <c r="G16" s="950"/>
      <c r="H16" s="950"/>
      <c r="I16" s="950"/>
      <c r="J16" s="950"/>
      <c r="K16" s="950"/>
      <c r="L16" s="950"/>
      <c r="M16" s="950"/>
      <c r="N16" s="950"/>
    </row>
    <row r="17" spans="1:17" ht="12.75" customHeight="1">
      <c r="A17" s="287">
        <v>7</v>
      </c>
      <c r="B17" s="950"/>
      <c r="C17" s="950"/>
      <c r="D17" s="950"/>
      <c r="E17" s="950"/>
      <c r="F17" s="950"/>
      <c r="G17" s="950"/>
      <c r="H17" s="950"/>
      <c r="I17" s="950"/>
      <c r="J17" s="950"/>
      <c r="K17" s="950"/>
      <c r="L17" s="950"/>
      <c r="M17" s="950"/>
      <c r="N17" s="950"/>
    </row>
    <row r="18" spans="1:17">
      <c r="A18" s="287">
        <v>8</v>
      </c>
      <c r="B18" s="950"/>
      <c r="C18" s="950"/>
      <c r="D18" s="950"/>
      <c r="E18" s="950"/>
      <c r="F18" s="950"/>
      <c r="G18" s="950"/>
      <c r="H18" s="950"/>
      <c r="I18" s="950"/>
      <c r="J18" s="950"/>
      <c r="K18" s="950"/>
      <c r="L18" s="950"/>
      <c r="M18" s="950"/>
      <c r="N18" s="950"/>
    </row>
    <row r="19" spans="1:17">
      <c r="A19" s="287">
        <v>9</v>
      </c>
      <c r="B19" s="950"/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  <c r="N19" s="950"/>
    </row>
    <row r="20" spans="1:17">
      <c r="A20" s="287">
        <v>10</v>
      </c>
      <c r="B20" s="950"/>
      <c r="C20" s="950"/>
      <c r="D20" s="950"/>
      <c r="E20" s="950"/>
      <c r="F20" s="950"/>
      <c r="G20" s="950"/>
      <c r="H20" s="950"/>
      <c r="I20" s="950"/>
      <c r="J20" s="950"/>
      <c r="K20" s="950"/>
      <c r="L20" s="950"/>
      <c r="M20" s="950"/>
      <c r="N20" s="950"/>
    </row>
    <row r="21" spans="1:17">
      <c r="A21" s="287">
        <v>11</v>
      </c>
      <c r="B21" s="950"/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</row>
    <row r="22" spans="1:17">
      <c r="A22" s="290"/>
      <c r="B22" s="290"/>
      <c r="C22" s="290"/>
      <c r="D22" s="290"/>
      <c r="E22" s="283"/>
      <c r="F22" s="283"/>
      <c r="G22" s="283"/>
      <c r="H22" s="283"/>
      <c r="I22" s="283"/>
      <c r="J22" s="283"/>
      <c r="K22" s="283"/>
      <c r="L22" s="283"/>
      <c r="M22" s="283"/>
      <c r="N22" s="283"/>
    </row>
    <row r="23" spans="1:17">
      <c r="A23" s="291" t="s">
        <v>7</v>
      </c>
      <c r="B23" s="292"/>
      <c r="C23" s="292"/>
      <c r="D23" s="290"/>
      <c r="E23" s="283"/>
      <c r="F23" s="283"/>
      <c r="G23" s="283"/>
      <c r="H23" s="283"/>
      <c r="I23" s="283"/>
      <c r="J23" s="283"/>
      <c r="K23" s="283"/>
      <c r="L23" s="283"/>
      <c r="M23" s="283"/>
      <c r="N23" s="283"/>
    </row>
    <row r="24" spans="1:17">
      <c r="A24" s="293" t="s">
        <v>8</v>
      </c>
      <c r="B24" s="293"/>
      <c r="C24" s="293"/>
      <c r="E24" s="283"/>
      <c r="F24" s="283"/>
      <c r="G24" s="283"/>
      <c r="H24" s="283"/>
      <c r="I24" s="283"/>
      <c r="J24" s="283"/>
      <c r="K24" s="283"/>
      <c r="L24" s="283"/>
      <c r="M24" s="283"/>
      <c r="N24" s="283"/>
    </row>
    <row r="25" spans="1:17">
      <c r="A25" s="293" t="s">
        <v>9</v>
      </c>
      <c r="B25" s="293"/>
      <c r="C25" s="29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Q25" s="502"/>
    </row>
    <row r="26" spans="1:17">
      <c r="A26" s="293"/>
      <c r="B26" s="293"/>
      <c r="C26" s="293"/>
      <c r="E26" s="283"/>
      <c r="F26" s="283"/>
      <c r="G26" s="283"/>
      <c r="H26" s="283"/>
      <c r="I26" s="283"/>
      <c r="J26" s="283"/>
      <c r="K26" s="283"/>
      <c r="L26" s="283"/>
      <c r="M26" s="283"/>
      <c r="N26" s="283"/>
    </row>
    <row r="27" spans="1:17">
      <c r="A27" s="293"/>
      <c r="B27" s="293"/>
      <c r="C27" s="293"/>
      <c r="E27" s="283"/>
      <c r="F27" s="283"/>
      <c r="G27" s="283"/>
      <c r="H27" s="283"/>
      <c r="I27" s="283"/>
      <c r="J27" s="283"/>
      <c r="K27" s="283"/>
      <c r="L27" s="283"/>
      <c r="M27" s="283"/>
      <c r="N27" s="283"/>
    </row>
    <row r="28" spans="1:17">
      <c r="A28" s="293" t="s">
        <v>11</v>
      </c>
      <c r="D28" s="293"/>
      <c r="E28" s="283"/>
      <c r="F28" s="293"/>
      <c r="G28" s="293"/>
      <c r="H28" s="293"/>
      <c r="I28" s="293"/>
      <c r="J28" s="293"/>
      <c r="K28" s="293"/>
      <c r="L28" s="293"/>
      <c r="M28" s="293"/>
      <c r="N28" s="293"/>
    </row>
    <row r="29" spans="1:17" ht="12.75" customHeight="1">
      <c r="E29" s="293"/>
      <c r="F29" s="589"/>
      <c r="G29" s="589"/>
      <c r="H29" s="589"/>
      <c r="I29" s="673" t="s">
        <v>858</v>
      </c>
      <c r="J29" s="673"/>
      <c r="K29" s="673"/>
      <c r="L29" s="673"/>
      <c r="M29" s="673"/>
      <c r="N29" s="673"/>
    </row>
    <row r="30" spans="1:17" ht="12.75" customHeight="1">
      <c r="E30" s="589"/>
      <c r="F30" s="589"/>
      <c r="G30" s="589"/>
      <c r="H30" s="589"/>
      <c r="I30" s="673" t="s">
        <v>859</v>
      </c>
      <c r="J30" s="673"/>
      <c r="K30" s="673"/>
      <c r="L30" s="673"/>
      <c r="M30" s="673"/>
      <c r="N30" s="673"/>
    </row>
    <row r="31" spans="1:17">
      <c r="A31" s="293"/>
      <c r="B31" s="293"/>
      <c r="E31" s="283"/>
      <c r="F31" s="293"/>
      <c r="G31" s="293"/>
      <c r="H31" s="293"/>
      <c r="I31" s="293"/>
      <c r="J31" s="293"/>
      <c r="K31" s="293"/>
      <c r="L31" s="293"/>
      <c r="M31" s="293"/>
      <c r="N31" s="293"/>
    </row>
    <row r="33" spans="1:14">
      <c r="A33" s="931"/>
      <c r="B33" s="931"/>
      <c r="C33" s="931"/>
      <c r="D33" s="931"/>
      <c r="E33" s="931"/>
      <c r="F33" s="931"/>
      <c r="G33" s="931"/>
      <c r="H33" s="931"/>
      <c r="I33" s="931"/>
      <c r="J33" s="931"/>
      <c r="K33" s="931"/>
      <c r="L33" s="931"/>
      <c r="M33" s="931"/>
      <c r="N33" s="931"/>
    </row>
    <row r="37" spans="1:14">
      <c r="M37" s="502"/>
    </row>
  </sheetData>
  <mergeCells count="18">
    <mergeCell ref="A6:N6"/>
    <mergeCell ref="D1:E1"/>
    <mergeCell ref="M1:N1"/>
    <mergeCell ref="A2:N2"/>
    <mergeCell ref="A3:N3"/>
    <mergeCell ref="A4:N5"/>
    <mergeCell ref="A33:N33"/>
    <mergeCell ref="C8:C9"/>
    <mergeCell ref="A7:B7"/>
    <mergeCell ref="H7:N7"/>
    <mergeCell ref="A8:A9"/>
    <mergeCell ref="B8:B9"/>
    <mergeCell ref="D8:D9"/>
    <mergeCell ref="E8:H8"/>
    <mergeCell ref="I8:N8"/>
    <mergeCell ref="B11:N21"/>
    <mergeCell ref="I29:N29"/>
    <mergeCell ref="I30:N30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opLeftCell="A4" zoomScaleSheetLayoutView="100" workbookViewId="0">
      <selection activeCell="Q36" sqref="Q36"/>
    </sheetView>
  </sheetViews>
  <sheetFormatPr defaultColWidth="9.109375" defaultRowHeight="13.2"/>
  <cols>
    <col min="1" max="1" width="5.5546875" style="283" customWidth="1"/>
    <col min="2" max="2" width="8.88671875" style="283" customWidth="1"/>
    <col min="3" max="3" width="10.33203125" style="283" customWidth="1"/>
    <col min="4" max="4" width="12.88671875" style="283" customWidth="1"/>
    <col min="5" max="5" width="8.6640625" style="270" customWidth="1"/>
    <col min="6" max="7" width="8" style="270" customWidth="1"/>
    <col min="8" max="10" width="8.109375" style="270" customWidth="1"/>
    <col min="11" max="11" width="8.44140625" style="270" customWidth="1"/>
    <col min="12" max="12" width="8.109375" style="270" customWidth="1"/>
    <col min="13" max="13" width="11.33203125" style="270" customWidth="1"/>
    <col min="14" max="14" width="11.88671875" style="270" customWidth="1"/>
    <col min="15" max="16384" width="9.109375" style="270"/>
  </cols>
  <sheetData>
    <row r="1" spans="1:14" ht="12.75" customHeight="1">
      <c r="D1" s="944"/>
      <c r="E1" s="944"/>
      <c r="F1" s="283"/>
      <c r="G1" s="283"/>
      <c r="H1" s="283"/>
      <c r="I1" s="283"/>
      <c r="J1" s="283"/>
      <c r="K1" s="283"/>
      <c r="L1" s="283"/>
      <c r="M1" s="946" t="s">
        <v>769</v>
      </c>
      <c r="N1" s="946"/>
    </row>
    <row r="2" spans="1:14" ht="15.6">
      <c r="A2" s="942" t="s">
        <v>0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</row>
    <row r="3" spans="1:14" ht="17.399999999999999">
      <c r="A3" s="943" t="s">
        <v>654</v>
      </c>
      <c r="B3" s="943"/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</row>
    <row r="4" spans="1:14" ht="9.75" customHeight="1">
      <c r="A4" s="951" t="s">
        <v>768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</row>
    <row r="5" spans="1:14" s="271" customFormat="1" ht="18.75" customHeight="1">
      <c r="A5" s="951"/>
      <c r="B5" s="951"/>
      <c r="C5" s="951"/>
      <c r="D5" s="951"/>
      <c r="E5" s="951"/>
      <c r="F5" s="951"/>
      <c r="G5" s="951"/>
      <c r="H5" s="951"/>
      <c r="I5" s="951"/>
      <c r="J5" s="951"/>
      <c r="K5" s="951"/>
      <c r="L5" s="951"/>
      <c r="M5" s="951"/>
      <c r="N5" s="951"/>
    </row>
    <row r="6" spans="1:14">
      <c r="A6" s="945"/>
      <c r="B6" s="945"/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</row>
    <row r="7" spans="1:14">
      <c r="A7" s="936" t="s">
        <v>857</v>
      </c>
      <c r="B7" s="936"/>
      <c r="D7" s="319"/>
      <c r="E7" s="283"/>
      <c r="F7" s="283"/>
      <c r="G7" s="283"/>
      <c r="H7" s="932"/>
      <c r="I7" s="932"/>
      <c r="J7" s="932"/>
      <c r="K7" s="932"/>
      <c r="L7" s="932"/>
      <c r="M7" s="932"/>
      <c r="N7" s="932"/>
    </row>
    <row r="8" spans="1:14" ht="24.75" customHeight="1">
      <c r="A8" s="852" t="s">
        <v>2</v>
      </c>
      <c r="B8" s="852" t="s">
        <v>3</v>
      </c>
      <c r="C8" s="948" t="s">
        <v>504</v>
      </c>
      <c r="D8" s="937" t="s">
        <v>80</v>
      </c>
      <c r="E8" s="933" t="s">
        <v>81</v>
      </c>
      <c r="F8" s="934"/>
      <c r="G8" s="934"/>
      <c r="H8" s="935"/>
      <c r="I8" s="933" t="s">
        <v>735</v>
      </c>
      <c r="J8" s="934"/>
      <c r="K8" s="934"/>
      <c r="L8" s="934"/>
      <c r="M8" s="934"/>
      <c r="N8" s="934"/>
    </row>
    <row r="9" spans="1:14" ht="44.4" customHeight="1">
      <c r="A9" s="852"/>
      <c r="B9" s="852"/>
      <c r="C9" s="949"/>
      <c r="D9" s="938"/>
      <c r="E9" s="320" t="s">
        <v>179</v>
      </c>
      <c r="F9" s="320" t="s">
        <v>112</v>
      </c>
      <c r="G9" s="320" t="s">
        <v>113</v>
      </c>
      <c r="H9" s="320" t="s">
        <v>452</v>
      </c>
      <c r="I9" s="320" t="s">
        <v>15</v>
      </c>
      <c r="J9" s="320" t="s">
        <v>736</v>
      </c>
      <c r="K9" s="320" t="s">
        <v>737</v>
      </c>
      <c r="L9" s="320" t="s">
        <v>738</v>
      </c>
      <c r="M9" s="320" t="s">
        <v>739</v>
      </c>
      <c r="N9" s="320" t="s">
        <v>740</v>
      </c>
    </row>
    <row r="10" spans="1:14" s="272" customFormat="1">
      <c r="A10" s="320">
        <v>1</v>
      </c>
      <c r="B10" s="320">
        <v>2</v>
      </c>
      <c r="C10" s="320">
        <v>3</v>
      </c>
      <c r="D10" s="320">
        <v>8</v>
      </c>
      <c r="E10" s="320">
        <v>9</v>
      </c>
      <c r="F10" s="320">
        <v>10</v>
      </c>
      <c r="G10" s="320">
        <v>11</v>
      </c>
      <c r="H10" s="320">
        <v>12</v>
      </c>
      <c r="I10" s="320">
        <v>13</v>
      </c>
      <c r="J10" s="320">
        <v>14</v>
      </c>
      <c r="K10" s="320">
        <v>15</v>
      </c>
      <c r="L10" s="320">
        <v>16</v>
      </c>
      <c r="M10" s="320">
        <v>17</v>
      </c>
      <c r="N10" s="320">
        <v>18</v>
      </c>
    </row>
    <row r="11" spans="1:14">
      <c r="A11" s="287">
        <v>1</v>
      </c>
      <c r="B11" s="952" t="s">
        <v>826</v>
      </c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</row>
    <row r="12" spans="1:14">
      <c r="A12" s="287">
        <v>2</v>
      </c>
      <c r="B12" s="952"/>
      <c r="C12" s="952"/>
      <c r="D12" s="952"/>
      <c r="E12" s="952"/>
      <c r="F12" s="952"/>
      <c r="G12" s="952"/>
      <c r="H12" s="952"/>
      <c r="I12" s="952"/>
      <c r="J12" s="952"/>
      <c r="K12" s="952"/>
      <c r="L12" s="952"/>
      <c r="M12" s="952"/>
      <c r="N12" s="952"/>
    </row>
    <row r="13" spans="1:14">
      <c r="A13" s="287">
        <v>3</v>
      </c>
      <c r="B13" s="952"/>
      <c r="C13" s="952"/>
      <c r="D13" s="952"/>
      <c r="E13" s="952"/>
      <c r="F13" s="952"/>
      <c r="G13" s="952"/>
      <c r="H13" s="952"/>
      <c r="I13" s="952"/>
      <c r="J13" s="952"/>
      <c r="K13" s="952"/>
      <c r="L13" s="952"/>
      <c r="M13" s="952"/>
      <c r="N13" s="952"/>
    </row>
    <row r="14" spans="1:14">
      <c r="A14" s="287">
        <v>4</v>
      </c>
      <c r="B14" s="952"/>
      <c r="C14" s="952"/>
      <c r="D14" s="952"/>
      <c r="E14" s="952"/>
      <c r="F14" s="952"/>
      <c r="G14" s="952"/>
      <c r="H14" s="952"/>
      <c r="I14" s="952"/>
      <c r="J14" s="952"/>
      <c r="K14" s="952"/>
      <c r="L14" s="952"/>
      <c r="M14" s="952"/>
      <c r="N14" s="952"/>
    </row>
    <row r="15" spans="1:14">
      <c r="A15" s="287">
        <v>5</v>
      </c>
      <c r="B15" s="952"/>
      <c r="C15" s="952"/>
      <c r="D15" s="952"/>
      <c r="E15" s="952"/>
      <c r="F15" s="952"/>
      <c r="G15" s="952"/>
      <c r="H15" s="952"/>
      <c r="I15" s="952"/>
      <c r="J15" s="952"/>
      <c r="K15" s="952"/>
      <c r="L15" s="952"/>
      <c r="M15" s="952"/>
      <c r="N15" s="952"/>
    </row>
    <row r="16" spans="1:14">
      <c r="A16" s="287">
        <v>6</v>
      </c>
      <c r="B16" s="952"/>
      <c r="C16" s="952"/>
      <c r="D16" s="952"/>
      <c r="E16" s="952"/>
      <c r="F16" s="952"/>
      <c r="G16" s="952"/>
      <c r="H16" s="952"/>
      <c r="I16" s="952"/>
      <c r="J16" s="952"/>
      <c r="K16" s="952"/>
      <c r="L16" s="952"/>
      <c r="M16" s="952"/>
      <c r="N16" s="952"/>
    </row>
    <row r="17" spans="1:14">
      <c r="A17" s="287">
        <v>7</v>
      </c>
      <c r="B17" s="952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952"/>
    </row>
    <row r="18" spans="1:14">
      <c r="A18" s="287">
        <v>8</v>
      </c>
      <c r="B18" s="952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</row>
    <row r="19" spans="1:14">
      <c r="A19" s="287">
        <v>9</v>
      </c>
      <c r="B19" s="952"/>
      <c r="C19" s="952"/>
      <c r="D19" s="952"/>
      <c r="E19" s="952"/>
      <c r="F19" s="952"/>
      <c r="G19" s="952"/>
      <c r="H19" s="952"/>
      <c r="I19" s="952"/>
      <c r="J19" s="952"/>
      <c r="K19" s="952"/>
      <c r="L19" s="952"/>
      <c r="M19" s="952"/>
      <c r="N19" s="952"/>
    </row>
    <row r="20" spans="1:14">
      <c r="A20" s="287">
        <v>10</v>
      </c>
      <c r="B20" s="952"/>
      <c r="C20" s="952"/>
      <c r="D20" s="952"/>
      <c r="E20" s="952"/>
      <c r="F20" s="952"/>
      <c r="G20" s="952"/>
      <c r="H20" s="952"/>
      <c r="I20" s="952"/>
      <c r="J20" s="952"/>
      <c r="K20" s="952"/>
      <c r="L20" s="952"/>
      <c r="M20" s="952"/>
      <c r="N20" s="952"/>
    </row>
    <row r="21" spans="1:14">
      <c r="A21" s="287">
        <v>11</v>
      </c>
      <c r="B21" s="952"/>
      <c r="C21" s="952"/>
      <c r="D21" s="952"/>
      <c r="E21" s="952"/>
      <c r="F21" s="952"/>
      <c r="G21" s="952"/>
      <c r="H21" s="952"/>
      <c r="I21" s="952"/>
      <c r="J21" s="952"/>
      <c r="K21" s="952"/>
      <c r="L21" s="952"/>
      <c r="M21" s="952"/>
      <c r="N21" s="952"/>
    </row>
    <row r="22" spans="1:14">
      <c r="A22" s="290"/>
      <c r="B22" s="290"/>
      <c r="C22" s="290"/>
      <c r="D22" s="290"/>
      <c r="E22" s="283"/>
      <c r="F22" s="283"/>
      <c r="G22" s="283"/>
      <c r="H22" s="283"/>
      <c r="I22" s="283"/>
      <c r="J22" s="283"/>
      <c r="K22" s="283"/>
      <c r="L22" s="283"/>
      <c r="M22" s="283"/>
      <c r="N22" s="283"/>
    </row>
    <row r="23" spans="1:14">
      <c r="A23" s="291" t="s">
        <v>7</v>
      </c>
      <c r="B23" s="292"/>
      <c r="C23" s="292"/>
      <c r="D23" s="290"/>
      <c r="E23" s="283"/>
      <c r="F23" s="283"/>
      <c r="G23" s="283"/>
      <c r="H23" s="283"/>
      <c r="I23" s="283"/>
      <c r="J23" s="283"/>
      <c r="K23" s="283"/>
      <c r="L23" s="283"/>
      <c r="M23" s="283"/>
      <c r="N23" s="283"/>
    </row>
    <row r="24" spans="1:14">
      <c r="A24" s="293" t="s">
        <v>8</v>
      </c>
      <c r="B24" s="293"/>
      <c r="C24" s="293"/>
      <c r="E24" s="283"/>
      <c r="F24" s="283"/>
      <c r="G24" s="283"/>
      <c r="H24" s="283"/>
      <c r="I24" s="283"/>
      <c r="J24" s="283"/>
      <c r="K24" s="283"/>
      <c r="L24" s="283"/>
      <c r="M24" s="283"/>
      <c r="N24" s="283"/>
    </row>
    <row r="25" spans="1:14">
      <c r="A25" s="293" t="s">
        <v>9</v>
      </c>
      <c r="B25" s="293"/>
      <c r="C25" s="293"/>
      <c r="E25" s="283"/>
      <c r="F25" s="283"/>
      <c r="G25" s="283"/>
      <c r="H25" s="283"/>
      <c r="I25" s="283"/>
      <c r="J25" s="283"/>
      <c r="K25" s="283"/>
      <c r="L25" s="283"/>
      <c r="M25" s="283"/>
      <c r="N25" s="283"/>
    </row>
    <row r="26" spans="1:14">
      <c r="A26" s="293"/>
      <c r="B26" s="293"/>
      <c r="C26" s="293"/>
      <c r="E26" s="283"/>
      <c r="F26" s="283"/>
      <c r="G26" s="283"/>
      <c r="H26" s="283"/>
      <c r="I26" s="283"/>
      <c r="J26" s="283"/>
      <c r="K26" s="283"/>
      <c r="L26" s="283"/>
      <c r="M26" s="283"/>
      <c r="N26" s="283"/>
    </row>
    <row r="27" spans="1:14">
      <c r="A27" s="293"/>
      <c r="B27" s="293"/>
      <c r="C27" s="293"/>
      <c r="E27" s="283"/>
      <c r="F27" s="283"/>
      <c r="G27" s="283"/>
      <c r="H27" s="283"/>
      <c r="I27" s="283"/>
      <c r="J27" s="283"/>
      <c r="K27" s="283"/>
      <c r="L27" s="283"/>
      <c r="M27" s="283"/>
      <c r="N27" s="283"/>
    </row>
    <row r="28" spans="1:14">
      <c r="A28" s="293" t="s">
        <v>11</v>
      </c>
      <c r="D28" s="293"/>
      <c r="E28" s="283"/>
      <c r="F28" s="293"/>
      <c r="G28" s="293"/>
      <c r="H28" s="293"/>
      <c r="I28" s="293"/>
      <c r="J28" s="293"/>
      <c r="K28" s="293"/>
      <c r="L28" s="293"/>
      <c r="M28" s="293"/>
      <c r="N28" s="293"/>
    </row>
    <row r="29" spans="1:14" ht="12.75" customHeight="1">
      <c r="E29" s="293"/>
      <c r="F29" s="589"/>
      <c r="G29" s="589"/>
      <c r="H29" s="589"/>
      <c r="I29" s="589"/>
      <c r="J29" s="589"/>
      <c r="K29" s="589"/>
      <c r="L29" s="589"/>
      <c r="M29" s="589"/>
      <c r="N29" s="589"/>
    </row>
    <row r="30" spans="1:14" ht="12.75" customHeight="1">
      <c r="E30" s="589"/>
      <c r="F30" s="589"/>
      <c r="G30" s="589"/>
      <c r="H30" s="589"/>
      <c r="I30" s="673" t="s">
        <v>858</v>
      </c>
      <c r="J30" s="673"/>
      <c r="K30" s="673"/>
      <c r="L30" s="673"/>
      <c r="M30" s="673"/>
      <c r="N30" s="673"/>
    </row>
    <row r="31" spans="1:14">
      <c r="A31" s="293"/>
      <c r="B31" s="293"/>
      <c r="E31" s="283"/>
      <c r="F31" s="293"/>
      <c r="G31" s="293"/>
      <c r="H31" s="293"/>
      <c r="I31" s="673" t="s">
        <v>859</v>
      </c>
      <c r="J31" s="673"/>
      <c r="K31" s="673"/>
      <c r="L31" s="673"/>
      <c r="M31" s="673"/>
      <c r="N31" s="673"/>
    </row>
    <row r="33" spans="1:14">
      <c r="A33" s="931"/>
      <c r="B33" s="931"/>
      <c r="C33" s="931"/>
      <c r="D33" s="931"/>
      <c r="E33" s="931"/>
      <c r="F33" s="931"/>
      <c r="G33" s="931"/>
      <c r="H33" s="931"/>
      <c r="I33" s="931"/>
      <c r="J33" s="931"/>
      <c r="K33" s="931"/>
      <c r="L33" s="931"/>
      <c r="M33" s="931"/>
      <c r="N33" s="931"/>
    </row>
  </sheetData>
  <mergeCells count="18">
    <mergeCell ref="A6:N6"/>
    <mergeCell ref="D1:E1"/>
    <mergeCell ref="M1:N1"/>
    <mergeCell ref="A2:N2"/>
    <mergeCell ref="A3:N3"/>
    <mergeCell ref="A4:N5"/>
    <mergeCell ref="A33:N33"/>
    <mergeCell ref="A7:B7"/>
    <mergeCell ref="H7:N7"/>
    <mergeCell ref="A8:A9"/>
    <mergeCell ref="B8:B9"/>
    <mergeCell ref="C8:C9"/>
    <mergeCell ref="D8:D9"/>
    <mergeCell ref="E8:H8"/>
    <mergeCell ref="I8:N8"/>
    <mergeCell ref="B11:N21"/>
    <mergeCell ref="I30:N30"/>
    <mergeCell ref="I31:N31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topLeftCell="A4" zoomScale="90" zoomScaleNormal="90" zoomScaleSheetLayoutView="115" workbookViewId="0">
      <selection activeCell="Q36" sqref="Q36"/>
    </sheetView>
  </sheetViews>
  <sheetFormatPr defaultColWidth="9.109375" defaultRowHeight="14.4"/>
  <cols>
    <col min="1" max="1" width="9.109375" style="76"/>
    <col min="2" max="2" width="13.5546875" style="76" customWidth="1"/>
    <col min="3" max="4" width="8.5546875" style="76" customWidth="1"/>
    <col min="5" max="5" width="8.6640625" style="76" customWidth="1"/>
    <col min="6" max="6" width="8.5546875" style="76" customWidth="1"/>
    <col min="7" max="7" width="9.6640625" style="76" customWidth="1"/>
    <col min="8" max="8" width="10.33203125" style="76" customWidth="1"/>
    <col min="9" max="9" width="9.6640625" style="76" customWidth="1"/>
    <col min="10" max="10" width="9.33203125" style="76" customWidth="1"/>
    <col min="11" max="11" width="7" style="76" customWidth="1"/>
    <col min="12" max="12" width="7.33203125" style="76" customWidth="1"/>
    <col min="13" max="13" width="7.44140625" style="76" customWidth="1"/>
    <col min="14" max="14" width="7.88671875" style="76" customWidth="1"/>
    <col min="15" max="15" width="11.44140625" style="76" customWidth="1"/>
    <col min="16" max="16" width="12.33203125" style="76" customWidth="1"/>
    <col min="17" max="17" width="11.5546875" style="76" customWidth="1"/>
    <col min="18" max="18" width="19.33203125" style="76" customWidth="1"/>
    <col min="19" max="19" width="9" style="76" customWidth="1"/>
    <col min="20" max="20" width="9.109375" style="76" hidden="1" customWidth="1"/>
    <col min="21" max="16384" width="9.109375" style="76"/>
  </cols>
  <sheetData>
    <row r="1" spans="1:30" s="16" customFormat="1" ht="15.6">
      <c r="G1" s="669" t="s">
        <v>0</v>
      </c>
      <c r="H1" s="669"/>
      <c r="I1" s="669"/>
      <c r="J1" s="669"/>
      <c r="K1" s="669"/>
      <c r="L1" s="669"/>
      <c r="M1" s="669"/>
      <c r="N1" s="39"/>
      <c r="O1" s="39"/>
      <c r="R1" s="781" t="s">
        <v>555</v>
      </c>
      <c r="S1" s="781"/>
    </row>
    <row r="2" spans="1:30" s="16" customFormat="1" ht="21">
      <c r="B2" s="136"/>
      <c r="E2" s="670" t="s">
        <v>654</v>
      </c>
      <c r="F2" s="670"/>
      <c r="G2" s="670"/>
      <c r="H2" s="670"/>
      <c r="I2" s="670"/>
      <c r="J2" s="670"/>
      <c r="K2" s="670"/>
      <c r="L2" s="670"/>
      <c r="M2" s="670"/>
      <c r="N2" s="670"/>
      <c r="O2" s="670"/>
    </row>
    <row r="3" spans="1:30" s="16" customFormat="1" ht="21">
      <c r="B3" s="134"/>
      <c r="C3" s="134"/>
      <c r="D3" s="134"/>
      <c r="E3" s="134"/>
      <c r="F3" s="134"/>
      <c r="G3" s="134"/>
      <c r="H3" s="134"/>
      <c r="I3" s="134"/>
      <c r="J3" s="134"/>
    </row>
    <row r="4" spans="1:30" ht="17.399999999999999">
      <c r="B4" s="957" t="s">
        <v>746</v>
      </c>
      <c r="C4" s="957"/>
      <c r="D4" s="957"/>
      <c r="E4" s="957"/>
      <c r="F4" s="957"/>
      <c r="G4" s="957"/>
      <c r="H4" s="957"/>
      <c r="I4" s="957"/>
      <c r="J4" s="957"/>
      <c r="K4" s="957"/>
      <c r="L4" s="957"/>
      <c r="M4" s="957"/>
      <c r="N4" s="957"/>
      <c r="O4" s="957"/>
      <c r="P4" s="957"/>
      <c r="Q4" s="957"/>
      <c r="R4" s="957"/>
      <c r="S4" s="957"/>
      <c r="T4" s="957"/>
    </row>
    <row r="5" spans="1:30">
      <c r="C5" s="77"/>
      <c r="D5" s="77"/>
      <c r="E5" s="77"/>
      <c r="F5" s="77"/>
      <c r="G5" s="77"/>
      <c r="H5" s="77"/>
      <c r="M5" s="77"/>
      <c r="N5" s="77"/>
      <c r="O5" s="77"/>
      <c r="P5" s="77"/>
      <c r="Q5" s="77"/>
      <c r="R5" s="77"/>
      <c r="S5" s="77"/>
      <c r="T5" s="77"/>
    </row>
    <row r="6" spans="1:30">
      <c r="A6" s="672" t="s">
        <v>857</v>
      </c>
      <c r="B6" s="672"/>
    </row>
    <row r="7" spans="1:30">
      <c r="B7" s="79"/>
    </row>
    <row r="8" spans="1:30" s="80" customFormat="1" ht="42" customHeight="1">
      <c r="A8" s="654" t="s">
        <v>2</v>
      </c>
      <c r="B8" s="958" t="s">
        <v>3</v>
      </c>
      <c r="C8" s="953" t="s">
        <v>248</v>
      </c>
      <c r="D8" s="953"/>
      <c r="E8" s="953"/>
      <c r="F8" s="953"/>
      <c r="G8" s="954" t="s">
        <v>770</v>
      </c>
      <c r="H8" s="955"/>
      <c r="I8" s="955"/>
      <c r="J8" s="956"/>
      <c r="K8" s="954" t="s">
        <v>209</v>
      </c>
      <c r="L8" s="955"/>
      <c r="M8" s="955"/>
      <c r="N8" s="956"/>
      <c r="O8" s="954" t="s">
        <v>102</v>
      </c>
      <c r="P8" s="955"/>
      <c r="Q8" s="955"/>
      <c r="R8" s="961"/>
    </row>
    <row r="9" spans="1:30" s="81" customFormat="1" ht="62.25" customHeight="1">
      <c r="A9" s="654"/>
      <c r="B9" s="959"/>
      <c r="C9" s="87" t="s">
        <v>88</v>
      </c>
      <c r="D9" s="87" t="s">
        <v>92</v>
      </c>
      <c r="E9" s="87" t="s">
        <v>93</v>
      </c>
      <c r="F9" s="87" t="s">
        <v>15</v>
      </c>
      <c r="G9" s="87" t="s">
        <v>88</v>
      </c>
      <c r="H9" s="87" t="s">
        <v>92</v>
      </c>
      <c r="I9" s="87" t="s">
        <v>93</v>
      </c>
      <c r="J9" s="87" t="s">
        <v>15</v>
      </c>
      <c r="K9" s="87" t="s">
        <v>88</v>
      </c>
      <c r="L9" s="87" t="s">
        <v>92</v>
      </c>
      <c r="M9" s="87" t="s">
        <v>93</v>
      </c>
      <c r="N9" s="87" t="s">
        <v>15</v>
      </c>
      <c r="O9" s="87" t="s">
        <v>140</v>
      </c>
      <c r="P9" s="87" t="s">
        <v>141</v>
      </c>
      <c r="Q9" s="171" t="s">
        <v>142</v>
      </c>
      <c r="R9" s="87" t="s">
        <v>143</v>
      </c>
      <c r="S9" s="128"/>
    </row>
    <row r="10" spans="1:30" s="173" customFormat="1" ht="18.75" customHeight="1">
      <c r="A10" s="5">
        <v>1</v>
      </c>
      <c r="B10" s="86">
        <v>2</v>
      </c>
      <c r="C10" s="87">
        <v>3</v>
      </c>
      <c r="D10" s="87">
        <v>4</v>
      </c>
      <c r="E10" s="87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  <c r="K10" s="87">
        <v>11</v>
      </c>
      <c r="L10" s="87">
        <v>12</v>
      </c>
      <c r="M10" s="87">
        <v>13</v>
      </c>
      <c r="N10" s="87">
        <v>14</v>
      </c>
      <c r="O10" s="87">
        <v>15</v>
      </c>
      <c r="P10" s="87">
        <v>16</v>
      </c>
      <c r="Q10" s="87">
        <v>17</v>
      </c>
      <c r="R10" s="86">
        <v>18</v>
      </c>
    </row>
    <row r="11" spans="1:30" s="173" customFormat="1" ht="18.75" customHeight="1">
      <c r="A11" s="5">
        <v>1</v>
      </c>
      <c r="B11" s="9" t="s">
        <v>815</v>
      </c>
      <c r="C11" s="510">
        <v>291</v>
      </c>
      <c r="D11" s="87">
        <v>0</v>
      </c>
      <c r="E11" s="87">
        <v>0</v>
      </c>
      <c r="F11" s="510">
        <v>291</v>
      </c>
      <c r="G11" s="511">
        <v>268</v>
      </c>
      <c r="H11" s="503">
        <v>0</v>
      </c>
      <c r="I11" s="503">
        <v>0</v>
      </c>
      <c r="J11" s="511">
        <v>268</v>
      </c>
      <c r="K11" s="503">
        <v>0</v>
      </c>
      <c r="L11" s="503">
        <v>0</v>
      </c>
      <c r="M11" s="503">
        <v>0</v>
      </c>
      <c r="N11" s="503">
        <v>0</v>
      </c>
      <c r="O11" s="503">
        <v>0</v>
      </c>
      <c r="P11" s="503">
        <v>0</v>
      </c>
      <c r="Q11" s="503">
        <v>0</v>
      </c>
      <c r="R11" s="504">
        <v>0</v>
      </c>
      <c r="Y11" s="960"/>
      <c r="Z11" s="960"/>
      <c r="AA11" s="960"/>
      <c r="AB11" s="960"/>
      <c r="AC11" s="960"/>
      <c r="AD11" s="493"/>
    </row>
    <row r="12" spans="1:30" s="173" customFormat="1" ht="18.75" customHeight="1">
      <c r="A12" s="5">
        <v>2</v>
      </c>
      <c r="B12" s="9" t="s">
        <v>816</v>
      </c>
      <c r="C12" s="510">
        <v>118</v>
      </c>
      <c r="D12" s="500">
        <v>0</v>
      </c>
      <c r="E12" s="500">
        <v>0</v>
      </c>
      <c r="F12" s="510">
        <v>118</v>
      </c>
      <c r="G12" s="511">
        <v>118</v>
      </c>
      <c r="H12" s="503">
        <v>0</v>
      </c>
      <c r="I12" s="503">
        <v>0</v>
      </c>
      <c r="J12" s="511">
        <v>118</v>
      </c>
      <c r="K12" s="503">
        <v>0</v>
      </c>
      <c r="L12" s="503">
        <v>0</v>
      </c>
      <c r="M12" s="503">
        <v>0</v>
      </c>
      <c r="N12" s="503">
        <v>0</v>
      </c>
      <c r="O12" s="503">
        <v>0</v>
      </c>
      <c r="P12" s="503">
        <v>0</v>
      </c>
      <c r="Q12" s="503">
        <v>0</v>
      </c>
      <c r="R12" s="504">
        <v>0</v>
      </c>
      <c r="Y12" s="960"/>
      <c r="Z12" s="125"/>
      <c r="AA12" s="125"/>
      <c r="AB12" s="125"/>
      <c r="AC12" s="125"/>
      <c r="AD12" s="493"/>
    </row>
    <row r="13" spans="1:30" s="173" customFormat="1" ht="18.75" customHeight="1">
      <c r="A13" s="5">
        <v>3</v>
      </c>
      <c r="B13" s="9" t="s">
        <v>817</v>
      </c>
      <c r="C13" s="510">
        <v>183</v>
      </c>
      <c r="D13" s="500">
        <v>0</v>
      </c>
      <c r="E13" s="500">
        <v>0</v>
      </c>
      <c r="F13" s="510">
        <v>183</v>
      </c>
      <c r="G13" s="511">
        <v>200</v>
      </c>
      <c r="H13" s="503">
        <v>0</v>
      </c>
      <c r="I13" s="503">
        <v>0</v>
      </c>
      <c r="J13" s="511">
        <v>200</v>
      </c>
      <c r="K13" s="503">
        <v>0</v>
      </c>
      <c r="L13" s="503">
        <v>0</v>
      </c>
      <c r="M13" s="503">
        <v>0</v>
      </c>
      <c r="N13" s="503">
        <v>0</v>
      </c>
      <c r="O13" s="503">
        <v>0</v>
      </c>
      <c r="P13" s="503">
        <v>0</v>
      </c>
      <c r="Q13" s="503">
        <v>0</v>
      </c>
      <c r="R13" s="504">
        <v>0</v>
      </c>
      <c r="Y13" s="485"/>
      <c r="Z13" s="485"/>
      <c r="AA13" s="485"/>
      <c r="AB13" s="485"/>
      <c r="AC13" s="485"/>
      <c r="AD13" s="493"/>
    </row>
    <row r="14" spans="1:30" s="173" customFormat="1" ht="18.75" customHeight="1">
      <c r="A14" s="5">
        <v>4</v>
      </c>
      <c r="B14" s="9" t="s">
        <v>818</v>
      </c>
      <c r="C14" s="510">
        <v>89</v>
      </c>
      <c r="D14" s="500">
        <v>0</v>
      </c>
      <c r="E14" s="500">
        <v>0</v>
      </c>
      <c r="F14" s="510">
        <v>89</v>
      </c>
      <c r="G14" s="511">
        <v>99</v>
      </c>
      <c r="H14" s="503">
        <v>0</v>
      </c>
      <c r="I14" s="503">
        <v>0</v>
      </c>
      <c r="J14" s="511">
        <v>99</v>
      </c>
      <c r="K14" s="503">
        <v>0</v>
      </c>
      <c r="L14" s="503">
        <v>0</v>
      </c>
      <c r="M14" s="503">
        <v>0</v>
      </c>
      <c r="N14" s="503">
        <v>0</v>
      </c>
      <c r="O14" s="503">
        <v>0</v>
      </c>
      <c r="P14" s="503">
        <v>0</v>
      </c>
      <c r="Q14" s="503">
        <v>0</v>
      </c>
      <c r="R14" s="504">
        <v>0</v>
      </c>
      <c r="Y14" s="24"/>
      <c r="Z14" s="494"/>
      <c r="AA14" s="494"/>
      <c r="AB14" s="494"/>
      <c r="AC14" s="494"/>
      <c r="AD14" s="493"/>
    </row>
    <row r="15" spans="1:30" s="173" customFormat="1" ht="18.75" customHeight="1">
      <c r="A15" s="5">
        <v>5</v>
      </c>
      <c r="B15" s="9" t="s">
        <v>819</v>
      </c>
      <c r="C15" s="510">
        <v>224</v>
      </c>
      <c r="D15" s="500">
        <v>0</v>
      </c>
      <c r="E15" s="500">
        <v>0</v>
      </c>
      <c r="F15" s="510">
        <v>224</v>
      </c>
      <c r="G15" s="511">
        <v>304</v>
      </c>
      <c r="H15" s="503">
        <v>0</v>
      </c>
      <c r="I15" s="503">
        <v>0</v>
      </c>
      <c r="J15" s="511">
        <v>304</v>
      </c>
      <c r="K15" s="503">
        <v>0</v>
      </c>
      <c r="L15" s="503">
        <v>0</v>
      </c>
      <c r="M15" s="503">
        <v>0</v>
      </c>
      <c r="N15" s="503">
        <v>0</v>
      </c>
      <c r="O15" s="503">
        <v>0</v>
      </c>
      <c r="P15" s="503">
        <v>0</v>
      </c>
      <c r="Q15" s="503">
        <v>0</v>
      </c>
      <c r="R15" s="504">
        <v>0</v>
      </c>
      <c r="Y15" s="24"/>
      <c r="Z15" s="494"/>
      <c r="AA15" s="494"/>
      <c r="AB15" s="494"/>
      <c r="AC15" s="494"/>
      <c r="AD15" s="493"/>
    </row>
    <row r="16" spans="1:30" s="173" customFormat="1" ht="18.75" customHeight="1">
      <c r="A16" s="5">
        <v>6</v>
      </c>
      <c r="B16" s="9" t="s">
        <v>820</v>
      </c>
      <c r="C16" s="510">
        <v>228</v>
      </c>
      <c r="D16" s="500">
        <v>0</v>
      </c>
      <c r="E16" s="500">
        <v>0</v>
      </c>
      <c r="F16" s="510">
        <v>228</v>
      </c>
      <c r="G16" s="511">
        <v>255</v>
      </c>
      <c r="H16" s="503">
        <v>0</v>
      </c>
      <c r="I16" s="503">
        <v>0</v>
      </c>
      <c r="J16" s="511">
        <v>255</v>
      </c>
      <c r="K16" s="503">
        <v>0</v>
      </c>
      <c r="L16" s="503">
        <v>0</v>
      </c>
      <c r="M16" s="503">
        <v>0</v>
      </c>
      <c r="N16" s="503">
        <v>0</v>
      </c>
      <c r="O16" s="503">
        <v>0</v>
      </c>
      <c r="P16" s="503">
        <v>0</v>
      </c>
      <c r="Q16" s="503">
        <v>0</v>
      </c>
      <c r="R16" s="504">
        <v>0</v>
      </c>
      <c r="Y16" s="24"/>
      <c r="Z16" s="494"/>
      <c r="AA16" s="494"/>
      <c r="AB16" s="494"/>
      <c r="AC16" s="494"/>
      <c r="AD16" s="493"/>
    </row>
    <row r="17" spans="1:30" s="173" customFormat="1" ht="18.75" customHeight="1">
      <c r="A17" s="5">
        <v>7</v>
      </c>
      <c r="B17" s="9" t="s">
        <v>821</v>
      </c>
      <c r="C17" s="510">
        <v>132</v>
      </c>
      <c r="D17" s="500">
        <v>0</v>
      </c>
      <c r="E17" s="500">
        <v>0</v>
      </c>
      <c r="F17" s="510">
        <v>132</v>
      </c>
      <c r="G17" s="511">
        <v>123</v>
      </c>
      <c r="H17" s="503">
        <v>0</v>
      </c>
      <c r="I17" s="503">
        <v>0</v>
      </c>
      <c r="J17" s="511">
        <v>123</v>
      </c>
      <c r="K17" s="503">
        <v>0</v>
      </c>
      <c r="L17" s="503">
        <v>0</v>
      </c>
      <c r="M17" s="503">
        <v>0</v>
      </c>
      <c r="N17" s="503">
        <v>0</v>
      </c>
      <c r="O17" s="503">
        <v>0</v>
      </c>
      <c r="P17" s="503">
        <v>0</v>
      </c>
      <c r="Q17" s="503">
        <v>0</v>
      </c>
      <c r="R17" s="504">
        <v>0</v>
      </c>
      <c r="Y17" s="24"/>
      <c r="Z17" s="494"/>
      <c r="AA17" s="494"/>
      <c r="AB17" s="494"/>
      <c r="AC17" s="494"/>
      <c r="AD17" s="493"/>
    </row>
    <row r="18" spans="1:30" s="173" customFormat="1" ht="18.75" customHeight="1">
      <c r="A18" s="5">
        <v>8</v>
      </c>
      <c r="B18" s="9" t="s">
        <v>822</v>
      </c>
      <c r="C18" s="510">
        <v>187</v>
      </c>
      <c r="D18" s="500">
        <v>0</v>
      </c>
      <c r="E18" s="500">
        <v>0</v>
      </c>
      <c r="F18" s="510">
        <v>187</v>
      </c>
      <c r="G18" s="511">
        <v>224</v>
      </c>
      <c r="H18" s="503">
        <v>0</v>
      </c>
      <c r="I18" s="503">
        <v>0</v>
      </c>
      <c r="J18" s="511">
        <v>224</v>
      </c>
      <c r="K18" s="503">
        <v>0</v>
      </c>
      <c r="L18" s="503">
        <v>0</v>
      </c>
      <c r="M18" s="503">
        <v>0</v>
      </c>
      <c r="N18" s="503">
        <v>0</v>
      </c>
      <c r="O18" s="503">
        <v>0</v>
      </c>
      <c r="P18" s="503">
        <v>0</v>
      </c>
      <c r="Q18" s="503">
        <v>0</v>
      </c>
      <c r="R18" s="504">
        <v>0</v>
      </c>
      <c r="Y18" s="24"/>
      <c r="Z18" s="494"/>
      <c r="AA18" s="494"/>
      <c r="AB18" s="494"/>
      <c r="AC18" s="494"/>
      <c r="AD18" s="493"/>
    </row>
    <row r="19" spans="1:30" s="173" customFormat="1" ht="18.75" customHeight="1">
      <c r="A19" s="5">
        <v>9</v>
      </c>
      <c r="B19" s="9" t="s">
        <v>823</v>
      </c>
      <c r="C19" s="510">
        <v>205</v>
      </c>
      <c r="D19" s="500">
        <v>0</v>
      </c>
      <c r="E19" s="500">
        <v>0</v>
      </c>
      <c r="F19" s="510">
        <v>205</v>
      </c>
      <c r="G19" s="511">
        <v>226</v>
      </c>
      <c r="H19" s="503">
        <v>0</v>
      </c>
      <c r="I19" s="503">
        <v>0</v>
      </c>
      <c r="J19" s="511">
        <v>226</v>
      </c>
      <c r="K19" s="503">
        <v>0</v>
      </c>
      <c r="L19" s="503">
        <v>0</v>
      </c>
      <c r="M19" s="503">
        <v>0</v>
      </c>
      <c r="N19" s="503">
        <v>0</v>
      </c>
      <c r="O19" s="503">
        <v>0</v>
      </c>
      <c r="P19" s="503">
        <v>0</v>
      </c>
      <c r="Q19" s="503">
        <v>0</v>
      </c>
      <c r="R19" s="504">
        <v>0</v>
      </c>
      <c r="Y19" s="24"/>
      <c r="Z19" s="494"/>
      <c r="AA19" s="494"/>
      <c r="AB19" s="494"/>
      <c r="AC19" s="494"/>
      <c r="AD19" s="493"/>
    </row>
    <row r="20" spans="1:30" s="173" customFormat="1" ht="18.75" customHeight="1">
      <c r="A20" s="5">
        <v>10</v>
      </c>
      <c r="B20" s="9" t="s">
        <v>824</v>
      </c>
      <c r="C20" s="510">
        <v>165</v>
      </c>
      <c r="D20" s="500">
        <v>0</v>
      </c>
      <c r="E20" s="500">
        <v>0</v>
      </c>
      <c r="F20" s="510">
        <v>165</v>
      </c>
      <c r="G20" s="511">
        <v>161</v>
      </c>
      <c r="H20" s="503">
        <v>0</v>
      </c>
      <c r="I20" s="503">
        <v>0</v>
      </c>
      <c r="J20" s="511">
        <v>161</v>
      </c>
      <c r="K20" s="503">
        <v>0</v>
      </c>
      <c r="L20" s="503">
        <v>0</v>
      </c>
      <c r="M20" s="503">
        <v>0</v>
      </c>
      <c r="N20" s="503">
        <v>0</v>
      </c>
      <c r="O20" s="503">
        <v>0</v>
      </c>
      <c r="P20" s="503">
        <v>0</v>
      </c>
      <c r="Q20" s="503">
        <v>0</v>
      </c>
      <c r="R20" s="504">
        <v>0</v>
      </c>
      <c r="Y20" s="24"/>
      <c r="Z20" s="494"/>
      <c r="AA20" s="494"/>
      <c r="AB20" s="494"/>
      <c r="AC20" s="494"/>
      <c r="AD20" s="493"/>
    </row>
    <row r="21" spans="1:30" s="173" customFormat="1" ht="18.75" customHeight="1">
      <c r="A21" s="5">
        <v>11</v>
      </c>
      <c r="B21" s="9" t="s">
        <v>825</v>
      </c>
      <c r="C21" s="510">
        <v>237</v>
      </c>
      <c r="D21" s="500">
        <v>0</v>
      </c>
      <c r="E21" s="500">
        <v>0</v>
      </c>
      <c r="F21" s="510">
        <v>237</v>
      </c>
      <c r="G21" s="511">
        <v>245</v>
      </c>
      <c r="H21" s="503">
        <v>0</v>
      </c>
      <c r="I21" s="503">
        <v>0</v>
      </c>
      <c r="J21" s="511">
        <v>245</v>
      </c>
      <c r="K21" s="503">
        <v>0</v>
      </c>
      <c r="L21" s="503">
        <v>0</v>
      </c>
      <c r="M21" s="503">
        <v>0</v>
      </c>
      <c r="N21" s="503">
        <v>0</v>
      </c>
      <c r="O21" s="503">
        <v>0</v>
      </c>
      <c r="P21" s="503">
        <v>0</v>
      </c>
      <c r="Q21" s="503">
        <v>0</v>
      </c>
      <c r="R21" s="504">
        <v>0</v>
      </c>
      <c r="Y21" s="13"/>
      <c r="Z21" s="13"/>
      <c r="AA21" s="13"/>
      <c r="AB21" s="13"/>
      <c r="AC21" s="13"/>
      <c r="AD21" s="493"/>
    </row>
    <row r="22" spans="1:30" ht="18.75" customHeight="1">
      <c r="A22" s="497" t="s">
        <v>15</v>
      </c>
      <c r="B22" s="501"/>
      <c r="C22" s="98">
        <v>2059</v>
      </c>
      <c r="D22" s="500">
        <v>0</v>
      </c>
      <c r="E22" s="500">
        <v>0</v>
      </c>
      <c r="F22" s="98">
        <v>2059</v>
      </c>
      <c r="G22" s="496">
        <v>2223</v>
      </c>
      <c r="H22" s="503">
        <v>0</v>
      </c>
      <c r="I22" s="503">
        <v>0</v>
      </c>
      <c r="J22" s="496">
        <v>2223</v>
      </c>
      <c r="K22" s="82">
        <f>SUM(K11:K21)</f>
        <v>0</v>
      </c>
      <c r="L22" s="82">
        <f>SUM(L11:L21)</f>
        <v>0</v>
      </c>
      <c r="M22" s="82">
        <f>SUM(M11:M21)</f>
        <v>0</v>
      </c>
      <c r="N22" s="492">
        <v>0</v>
      </c>
      <c r="O22" s="82">
        <f>SUM(O11:O21)</f>
        <v>0</v>
      </c>
      <c r="P22" s="82">
        <f>SUM(P11:P21)</f>
        <v>0</v>
      </c>
      <c r="Q22" s="82">
        <f>SUM(Q11:Q21)</f>
        <v>0</v>
      </c>
      <c r="R22" s="491">
        <v>0</v>
      </c>
      <c r="Y22" s="13"/>
      <c r="Z22" s="13"/>
      <c r="AA22" s="13"/>
      <c r="AB22" s="13"/>
      <c r="AC22" s="13"/>
      <c r="AD22" s="83"/>
    </row>
    <row r="26" spans="1:30" s="16" customFormat="1" ht="13.2">
      <c r="A26" s="15" t="s">
        <v>11</v>
      </c>
      <c r="G26" s="15"/>
      <c r="H26" s="15"/>
      <c r="K26" s="15"/>
      <c r="L26" s="15"/>
      <c r="M26" s="15"/>
      <c r="N26" s="15"/>
      <c r="O26" s="15"/>
      <c r="P26" s="15"/>
      <c r="Q26" s="15"/>
      <c r="R26" s="552"/>
      <c r="S26" s="552"/>
    </row>
    <row r="27" spans="1:30" s="16" customFormat="1" ht="12.75" customHeight="1">
      <c r="J27" s="15"/>
      <c r="K27" s="35"/>
      <c r="L27" s="35"/>
      <c r="M27" s="35"/>
      <c r="N27" s="35"/>
      <c r="O27" s="35"/>
      <c r="P27" s="35"/>
      <c r="Q27" s="35"/>
      <c r="R27" s="35"/>
      <c r="S27" s="35"/>
    </row>
    <row r="28" spans="1:30" s="16" customFormat="1" ht="12.75" customHeight="1"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30" s="16" customFormat="1" ht="13.2">
      <c r="A29" s="15"/>
      <c r="B29" s="15"/>
      <c r="K29" s="15"/>
      <c r="L29" s="15"/>
      <c r="M29" s="15"/>
      <c r="N29" s="15"/>
      <c r="O29" s="673"/>
      <c r="P29" s="673"/>
      <c r="Q29" s="673"/>
      <c r="R29" s="673"/>
      <c r="S29" s="673"/>
      <c r="T29" s="673"/>
    </row>
    <row r="30" spans="1:30">
      <c r="O30" s="673" t="s">
        <v>859</v>
      </c>
      <c r="P30" s="673"/>
      <c r="Q30" s="673"/>
      <c r="R30" s="673"/>
      <c r="S30" s="673"/>
      <c r="T30" s="673"/>
    </row>
  </sheetData>
  <mergeCells count="16">
    <mergeCell ref="Y11:Y12"/>
    <mergeCell ref="Z11:AA11"/>
    <mergeCell ref="AB11:AC11"/>
    <mergeCell ref="O8:R8"/>
    <mergeCell ref="O29:T29"/>
    <mergeCell ref="O30:T30"/>
    <mergeCell ref="C8:F8"/>
    <mergeCell ref="K8:N8"/>
    <mergeCell ref="G8:J8"/>
    <mergeCell ref="R1:S1"/>
    <mergeCell ref="B4:T4"/>
    <mergeCell ref="A6:B6"/>
    <mergeCell ref="A8:A9"/>
    <mergeCell ref="B8:B9"/>
    <mergeCell ref="G1:M1"/>
    <mergeCell ref="E2:O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="70" zoomScaleNormal="70" zoomScaleSheetLayoutView="100" workbookViewId="0">
      <selection activeCell="Q36" sqref="Q36"/>
    </sheetView>
  </sheetViews>
  <sheetFormatPr defaultColWidth="9.109375" defaultRowHeight="14.4"/>
  <cols>
    <col min="1" max="1" width="9.109375" style="76"/>
    <col min="2" max="2" width="16.6640625" style="76" customWidth="1"/>
    <col min="3" max="3" width="15.44140625" style="76" customWidth="1"/>
    <col min="4" max="4" width="14.88671875" style="76" customWidth="1"/>
    <col min="5" max="5" width="11.88671875" style="76" customWidth="1"/>
    <col min="6" max="6" width="9.88671875" style="76" customWidth="1"/>
    <col min="7" max="7" width="12.6640625" style="76" customWidth="1"/>
    <col min="8" max="9" width="11" style="76" customWidth="1"/>
    <col min="10" max="10" width="14.109375" style="76" customWidth="1"/>
    <col min="11" max="11" width="12.33203125" style="76" customWidth="1"/>
    <col min="12" max="12" width="13.109375" style="76" customWidth="1"/>
    <col min="13" max="13" width="9.6640625" style="76" customWidth="1"/>
    <col min="14" max="14" width="9.5546875" style="76" customWidth="1"/>
    <col min="15" max="15" width="12.6640625" style="76" customWidth="1"/>
    <col min="16" max="16" width="13.33203125" style="76" customWidth="1"/>
    <col min="17" max="17" width="11.33203125" style="76" customWidth="1"/>
    <col min="18" max="18" width="7.44140625" style="76" customWidth="1"/>
    <col min="19" max="19" width="12.88671875" style="76" customWidth="1"/>
    <col min="20" max="20" width="12.33203125" style="76" customWidth="1"/>
    <col min="21" max="16384" width="9.109375" style="76"/>
  </cols>
  <sheetData>
    <row r="1" spans="1:24" s="16" customFormat="1" ht="15.6">
      <c r="C1" s="44"/>
      <c r="D1" s="44"/>
      <c r="E1" s="44"/>
      <c r="F1" s="44"/>
      <c r="G1" s="44"/>
      <c r="H1" s="44"/>
      <c r="I1" s="112" t="s">
        <v>0</v>
      </c>
      <c r="J1" s="44"/>
      <c r="Q1" s="781" t="s">
        <v>556</v>
      </c>
      <c r="R1" s="781"/>
    </row>
    <row r="2" spans="1:24" s="16" customFormat="1" ht="21">
      <c r="G2" s="670" t="s">
        <v>654</v>
      </c>
      <c r="H2" s="670"/>
      <c r="I2" s="670"/>
      <c r="J2" s="670"/>
      <c r="K2" s="670"/>
      <c r="L2" s="670"/>
      <c r="M2" s="670"/>
      <c r="N2" s="43"/>
      <c r="O2" s="43"/>
      <c r="P2" s="43"/>
      <c r="Q2" s="43"/>
    </row>
    <row r="3" spans="1:24" s="16" customFormat="1" ht="21">
      <c r="G3" s="134"/>
      <c r="H3" s="134"/>
      <c r="I3" s="134"/>
      <c r="J3" s="134"/>
      <c r="K3" s="134"/>
      <c r="L3" s="134"/>
      <c r="M3" s="134"/>
      <c r="N3" s="43"/>
      <c r="O3" s="43"/>
      <c r="P3" s="43"/>
      <c r="Q3" s="43"/>
    </row>
    <row r="4" spans="1:24" ht="17.399999999999999">
      <c r="B4" s="957" t="s">
        <v>747</v>
      </c>
      <c r="C4" s="957"/>
      <c r="D4" s="957"/>
      <c r="E4" s="957"/>
      <c r="F4" s="957"/>
      <c r="G4" s="957"/>
      <c r="H4" s="957"/>
      <c r="I4" s="957"/>
      <c r="J4" s="957"/>
      <c r="K4" s="957"/>
      <c r="L4" s="957"/>
      <c r="M4" s="957"/>
      <c r="N4" s="957"/>
      <c r="O4" s="957"/>
      <c r="P4" s="957"/>
      <c r="Q4" s="957"/>
      <c r="R4" s="957"/>
      <c r="S4" s="957"/>
      <c r="T4" s="957"/>
    </row>
    <row r="5" spans="1:24" ht="15.6">
      <c r="C5" s="77"/>
      <c r="D5" s="7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4" ht="15">
      <c r="A6" s="213" t="s">
        <v>857</v>
      </c>
    </row>
    <row r="7" spans="1:24">
      <c r="B7" s="79"/>
      <c r="Q7" s="121" t="s">
        <v>137</v>
      </c>
    </row>
    <row r="8" spans="1:24" s="80" customFormat="1" ht="32.4" customHeight="1">
      <c r="A8" s="654" t="s">
        <v>2</v>
      </c>
      <c r="B8" s="958" t="s">
        <v>3</v>
      </c>
      <c r="C8" s="963" t="s">
        <v>467</v>
      </c>
      <c r="D8" s="963"/>
      <c r="E8" s="963"/>
      <c r="F8" s="963"/>
      <c r="G8" s="953" t="s">
        <v>468</v>
      </c>
      <c r="H8" s="953"/>
      <c r="I8" s="953"/>
      <c r="J8" s="953"/>
      <c r="K8" s="963" t="s">
        <v>469</v>
      </c>
      <c r="L8" s="963"/>
      <c r="M8" s="963"/>
      <c r="N8" s="963"/>
      <c r="O8" s="963" t="s">
        <v>470</v>
      </c>
      <c r="P8" s="963"/>
      <c r="Q8" s="963"/>
      <c r="R8" s="964"/>
      <c r="S8" s="962" t="s">
        <v>160</v>
      </c>
    </row>
    <row r="9" spans="1:24" s="81" customFormat="1" ht="75" customHeight="1">
      <c r="A9" s="654"/>
      <c r="B9" s="959"/>
      <c r="C9" s="503" t="s">
        <v>157</v>
      </c>
      <c r="D9" s="530" t="s">
        <v>159</v>
      </c>
      <c r="E9" s="503" t="s">
        <v>136</v>
      </c>
      <c r="F9" s="530" t="s">
        <v>158</v>
      </c>
      <c r="G9" s="87" t="s">
        <v>249</v>
      </c>
      <c r="H9" s="139" t="s">
        <v>159</v>
      </c>
      <c r="I9" s="87" t="s">
        <v>136</v>
      </c>
      <c r="J9" s="139" t="s">
        <v>869</v>
      </c>
      <c r="K9" s="503" t="s">
        <v>249</v>
      </c>
      <c r="L9" s="530" t="s">
        <v>159</v>
      </c>
      <c r="M9" s="503" t="s">
        <v>136</v>
      </c>
      <c r="N9" s="530" t="s">
        <v>158</v>
      </c>
      <c r="O9" s="503" t="s">
        <v>249</v>
      </c>
      <c r="P9" s="530" t="s">
        <v>159</v>
      </c>
      <c r="Q9" s="503" t="s">
        <v>136</v>
      </c>
      <c r="R9" s="531" t="s">
        <v>158</v>
      </c>
      <c r="S9" s="962"/>
    </row>
    <row r="10" spans="1:24" s="81" customFormat="1" ht="16.2" customHeight="1">
      <c r="A10" s="5">
        <v>1</v>
      </c>
      <c r="B10" s="86">
        <v>2</v>
      </c>
      <c r="C10" s="75">
        <v>3</v>
      </c>
      <c r="D10" s="75">
        <v>4</v>
      </c>
      <c r="E10" s="75">
        <v>5</v>
      </c>
      <c r="F10" s="75">
        <v>6</v>
      </c>
      <c r="G10" s="75">
        <v>7</v>
      </c>
      <c r="H10" s="75">
        <v>8</v>
      </c>
      <c r="I10" s="75">
        <v>9</v>
      </c>
      <c r="J10" s="75">
        <v>10</v>
      </c>
      <c r="K10" s="75">
        <v>11</v>
      </c>
      <c r="L10" s="75">
        <v>12</v>
      </c>
      <c r="M10" s="75">
        <v>13</v>
      </c>
      <c r="N10" s="75">
        <v>14</v>
      </c>
      <c r="O10" s="75">
        <v>15</v>
      </c>
      <c r="P10" s="75">
        <v>16</v>
      </c>
      <c r="Q10" s="75">
        <v>17</v>
      </c>
      <c r="R10" s="130">
        <v>18</v>
      </c>
      <c r="S10" s="138">
        <v>19</v>
      </c>
    </row>
    <row r="11" spans="1:24" s="81" customFormat="1" ht="16.2" customHeight="1">
      <c r="A11" s="5">
        <v>1</v>
      </c>
      <c r="B11" s="388" t="s">
        <v>815</v>
      </c>
      <c r="C11" s="515"/>
      <c r="D11" s="515"/>
      <c r="E11" s="537"/>
      <c r="F11" s="532"/>
      <c r="G11" s="114">
        <f>148+69</f>
        <v>217</v>
      </c>
      <c r="H11" s="532">
        <v>126</v>
      </c>
      <c r="I11" s="517">
        <v>8.4</v>
      </c>
      <c r="J11" s="517">
        <f>H11*I11</f>
        <v>1058.4000000000001</v>
      </c>
      <c r="K11" s="75"/>
      <c r="L11" s="75"/>
      <c r="M11" s="75"/>
      <c r="N11" s="75"/>
      <c r="O11" s="75"/>
      <c r="P11" s="75"/>
      <c r="Q11" s="75"/>
      <c r="R11" s="130"/>
      <c r="S11" s="517">
        <v>1058.4000000000001</v>
      </c>
      <c r="U11" s="512"/>
      <c r="V11" s="513"/>
      <c r="W11" s="128"/>
      <c r="X11" s="514"/>
    </row>
    <row r="12" spans="1:24" s="81" customFormat="1" ht="16.2" customHeight="1">
      <c r="A12" s="5">
        <v>2</v>
      </c>
      <c r="B12" s="388" t="s">
        <v>816</v>
      </c>
      <c r="C12" s="515"/>
      <c r="D12" s="515"/>
      <c r="E12" s="537"/>
      <c r="F12" s="532"/>
      <c r="G12" s="114">
        <f>92</f>
        <v>92</v>
      </c>
      <c r="H12" s="532">
        <v>51</v>
      </c>
      <c r="I12" s="517">
        <v>12.74</v>
      </c>
      <c r="J12" s="517">
        <f t="shared" ref="J12:J21" si="0">H12*I12</f>
        <v>649.74</v>
      </c>
      <c r="K12" s="75"/>
      <c r="L12" s="75"/>
      <c r="M12" s="75"/>
      <c r="N12" s="75"/>
      <c r="O12" s="75"/>
      <c r="P12" s="75"/>
      <c r="Q12" s="75"/>
      <c r="R12" s="130"/>
      <c r="S12" s="517">
        <v>649.74</v>
      </c>
      <c r="U12" s="512"/>
      <c r="V12" s="513"/>
      <c r="W12" s="128"/>
      <c r="X12" s="514"/>
    </row>
    <row r="13" spans="1:24" s="81" customFormat="1" ht="16.2" customHeight="1">
      <c r="A13" s="5">
        <v>3</v>
      </c>
      <c r="B13" s="388" t="s">
        <v>817</v>
      </c>
      <c r="C13" s="515"/>
      <c r="D13" s="515"/>
      <c r="E13" s="537"/>
      <c r="F13" s="532"/>
      <c r="G13" s="114">
        <f>41+81+41</f>
        <v>163</v>
      </c>
      <c r="H13" s="532">
        <v>64</v>
      </c>
      <c r="I13" s="517">
        <v>9.14</v>
      </c>
      <c r="J13" s="517">
        <f t="shared" si="0"/>
        <v>584.96</v>
      </c>
      <c r="K13" s="75"/>
      <c r="L13" s="75"/>
      <c r="M13" s="75"/>
      <c r="N13" s="75"/>
      <c r="O13" s="75"/>
      <c r="P13" s="75"/>
      <c r="Q13" s="75"/>
      <c r="R13" s="130"/>
      <c r="S13" s="517">
        <v>584.96</v>
      </c>
      <c r="U13" s="512"/>
      <c r="V13" s="513"/>
      <c r="W13" s="128"/>
      <c r="X13" s="514"/>
    </row>
    <row r="14" spans="1:24" s="81" customFormat="1" ht="16.2" customHeight="1">
      <c r="A14" s="5">
        <v>4</v>
      </c>
      <c r="B14" s="388" t="s">
        <v>818</v>
      </c>
      <c r="C14" s="515"/>
      <c r="D14" s="515"/>
      <c r="E14" s="537"/>
      <c r="F14" s="532"/>
      <c r="G14" s="114">
        <v>70</v>
      </c>
      <c r="H14" s="532">
        <v>21</v>
      </c>
      <c r="I14" s="517">
        <v>9.94</v>
      </c>
      <c r="J14" s="517">
        <f t="shared" si="0"/>
        <v>208.73999999999998</v>
      </c>
      <c r="K14" s="75"/>
      <c r="L14" s="75"/>
      <c r="M14" s="75"/>
      <c r="N14" s="75"/>
      <c r="O14" s="75"/>
      <c r="P14" s="75"/>
      <c r="Q14" s="75"/>
      <c r="R14" s="130"/>
      <c r="S14" s="517">
        <v>208.73999999999998</v>
      </c>
      <c r="U14" s="512"/>
      <c r="V14" s="513"/>
      <c r="W14" s="128"/>
      <c r="X14" s="514"/>
    </row>
    <row r="15" spans="1:24" s="81" customFormat="1" ht="16.2" customHeight="1">
      <c r="A15" s="5">
        <v>5</v>
      </c>
      <c r="B15" s="388" t="s">
        <v>819</v>
      </c>
      <c r="C15" s="515"/>
      <c r="D15" s="515"/>
      <c r="E15" s="537"/>
      <c r="F15" s="532"/>
      <c r="G15" s="114">
        <f>110+79+44</f>
        <v>233</v>
      </c>
      <c r="H15" s="532">
        <v>109</v>
      </c>
      <c r="I15" s="517">
        <v>9.02</v>
      </c>
      <c r="J15" s="517">
        <f t="shared" si="0"/>
        <v>983.18</v>
      </c>
      <c r="K15" s="75"/>
      <c r="L15" s="75"/>
      <c r="M15" s="75"/>
      <c r="N15" s="75"/>
      <c r="O15" s="75"/>
      <c r="P15" s="75"/>
      <c r="Q15" s="75"/>
      <c r="R15" s="130"/>
      <c r="S15" s="517">
        <v>983.18</v>
      </c>
      <c r="U15" s="512"/>
      <c r="V15" s="513"/>
      <c r="W15" s="128"/>
      <c r="X15" s="514"/>
    </row>
    <row r="16" spans="1:24" s="81" customFormat="1" ht="16.2" customHeight="1">
      <c r="A16" s="5">
        <v>6</v>
      </c>
      <c r="B16" s="388" t="s">
        <v>820</v>
      </c>
      <c r="C16" s="515"/>
      <c r="D16" s="515"/>
      <c r="E16" s="537"/>
      <c r="F16" s="532"/>
      <c r="G16" s="114">
        <f>49+120+34</f>
        <v>203</v>
      </c>
      <c r="H16" s="532">
        <v>111</v>
      </c>
      <c r="I16" s="517">
        <v>9.99</v>
      </c>
      <c r="J16" s="517">
        <f t="shared" si="0"/>
        <v>1108.8900000000001</v>
      </c>
      <c r="K16" s="75"/>
      <c r="L16" s="75"/>
      <c r="M16" s="75"/>
      <c r="N16" s="75"/>
      <c r="O16" s="75"/>
      <c r="P16" s="75"/>
      <c r="Q16" s="75"/>
      <c r="R16" s="130"/>
      <c r="S16" s="517">
        <v>1108.8900000000001</v>
      </c>
      <c r="U16" s="512"/>
      <c r="V16" s="513"/>
      <c r="W16" s="128"/>
      <c r="X16" s="514"/>
    </row>
    <row r="17" spans="1:24" s="81" customFormat="1" ht="16.2" customHeight="1">
      <c r="A17" s="5">
        <v>7</v>
      </c>
      <c r="B17" s="388" t="s">
        <v>821</v>
      </c>
      <c r="C17" s="515"/>
      <c r="D17" s="515"/>
      <c r="E17" s="537"/>
      <c r="F17" s="532"/>
      <c r="G17" s="114">
        <v>108</v>
      </c>
      <c r="H17" s="532">
        <v>65</v>
      </c>
      <c r="I17" s="517">
        <v>9.14</v>
      </c>
      <c r="J17" s="517">
        <f t="shared" si="0"/>
        <v>594.1</v>
      </c>
      <c r="K17" s="75"/>
      <c r="L17" s="75"/>
      <c r="M17" s="75"/>
      <c r="N17" s="75"/>
      <c r="O17" s="75"/>
      <c r="P17" s="75"/>
      <c r="Q17" s="75"/>
      <c r="R17" s="130"/>
      <c r="S17" s="517">
        <v>594.1</v>
      </c>
      <c r="U17" s="512"/>
      <c r="V17" s="513"/>
      <c r="W17" s="128"/>
      <c r="X17" s="514"/>
    </row>
    <row r="18" spans="1:24">
      <c r="A18" s="5">
        <v>8</v>
      </c>
      <c r="B18" s="9" t="s">
        <v>822</v>
      </c>
      <c r="C18" s="122"/>
      <c r="D18" s="122"/>
      <c r="E18" s="537"/>
      <c r="F18" s="532"/>
      <c r="G18" s="534">
        <f>42+45+32+51</f>
        <v>170</v>
      </c>
      <c r="H18" s="532">
        <v>73</v>
      </c>
      <c r="I18" s="528">
        <v>11.39</v>
      </c>
      <c r="J18" s="517">
        <f t="shared" si="0"/>
        <v>831.47</v>
      </c>
      <c r="K18" s="82"/>
      <c r="L18" s="82"/>
      <c r="M18" s="82"/>
      <c r="N18" s="82"/>
      <c r="O18" s="82"/>
      <c r="P18" s="82"/>
      <c r="Q18" s="82"/>
      <c r="R18" s="82"/>
      <c r="S18" s="517">
        <v>831.47</v>
      </c>
      <c r="U18" s="512"/>
      <c r="V18" s="513"/>
      <c r="W18" s="128"/>
      <c r="X18" s="514"/>
    </row>
    <row r="19" spans="1:24">
      <c r="A19" s="5">
        <v>9</v>
      </c>
      <c r="B19" s="9" t="s">
        <v>823</v>
      </c>
      <c r="C19" s="122"/>
      <c r="D19" s="122"/>
      <c r="E19" s="537"/>
      <c r="F19" s="532"/>
      <c r="G19" s="534">
        <f>106+43+35</f>
        <v>184</v>
      </c>
      <c r="H19" s="532">
        <v>98</v>
      </c>
      <c r="I19" s="528">
        <v>12</v>
      </c>
      <c r="J19" s="517">
        <f t="shared" si="0"/>
        <v>1176</v>
      </c>
      <c r="K19" s="82"/>
      <c r="L19" s="82"/>
      <c r="M19" s="82"/>
      <c r="N19" s="82"/>
      <c r="O19" s="82"/>
      <c r="P19" s="82"/>
      <c r="Q19" s="82"/>
      <c r="R19" s="82"/>
      <c r="S19" s="517">
        <v>1176</v>
      </c>
      <c r="U19" s="512"/>
      <c r="V19" s="513"/>
      <c r="W19" s="128"/>
      <c r="X19" s="514"/>
    </row>
    <row r="20" spans="1:24">
      <c r="A20" s="5">
        <v>10</v>
      </c>
      <c r="B20" s="9" t="s">
        <v>824</v>
      </c>
      <c r="C20" s="122"/>
      <c r="D20" s="122"/>
      <c r="E20" s="537"/>
      <c r="F20" s="532"/>
      <c r="G20" s="534">
        <f>75+59</f>
        <v>134</v>
      </c>
      <c r="H20" s="532">
        <v>55</v>
      </c>
      <c r="I20" s="528">
        <v>9.58</v>
      </c>
      <c r="J20" s="517">
        <f t="shared" si="0"/>
        <v>526.9</v>
      </c>
      <c r="K20" s="82"/>
      <c r="L20" s="82"/>
      <c r="M20" s="82"/>
      <c r="N20" s="82"/>
      <c r="O20" s="82"/>
      <c r="P20" s="82"/>
      <c r="Q20" s="82"/>
      <c r="R20" s="82"/>
      <c r="S20" s="517">
        <v>526.9</v>
      </c>
      <c r="U20" s="512"/>
      <c r="V20" s="513"/>
      <c r="W20" s="128"/>
      <c r="X20" s="514"/>
    </row>
    <row r="21" spans="1:24">
      <c r="A21" s="5">
        <v>11</v>
      </c>
      <c r="B21" s="9" t="s">
        <v>825</v>
      </c>
      <c r="C21" s="122"/>
      <c r="D21" s="122"/>
      <c r="E21" s="537"/>
      <c r="F21" s="532"/>
      <c r="G21" s="534">
        <f>43+129+31</f>
        <v>203</v>
      </c>
      <c r="H21" s="532">
        <v>72</v>
      </c>
      <c r="I21" s="529">
        <v>11.03</v>
      </c>
      <c r="J21" s="517">
        <f t="shared" si="0"/>
        <v>794.16</v>
      </c>
      <c r="K21" s="82"/>
      <c r="L21" s="82"/>
      <c r="M21" s="82"/>
      <c r="N21" s="82"/>
      <c r="O21" s="82"/>
      <c r="P21" s="82"/>
      <c r="Q21" s="82"/>
      <c r="R21" s="82"/>
      <c r="S21" s="517">
        <v>794.16</v>
      </c>
      <c r="U21" s="512"/>
      <c r="V21" s="513"/>
      <c r="W21" s="128"/>
      <c r="X21" s="514"/>
    </row>
    <row r="22" spans="1:24" s="519" customFormat="1">
      <c r="A22" s="297" t="s">
        <v>15</v>
      </c>
      <c r="B22" s="297"/>
      <c r="C22" s="299"/>
      <c r="D22" s="299"/>
      <c r="E22" s="297"/>
      <c r="F22" s="533"/>
      <c r="G22" s="535">
        <f>SUM(G11:G21)</f>
        <v>1777</v>
      </c>
      <c r="H22" s="299">
        <f>SUM(H11:H21)</f>
        <v>845</v>
      </c>
      <c r="I22" s="297"/>
      <c r="J22" s="518">
        <f>SUM(J11:J21)</f>
        <v>8516.5400000000009</v>
      </c>
      <c r="K22" s="297"/>
      <c r="L22" s="297"/>
      <c r="M22" s="297"/>
      <c r="N22" s="297"/>
      <c r="O22" s="297"/>
      <c r="P22" s="297"/>
      <c r="Q22" s="297"/>
      <c r="R22" s="297"/>
      <c r="S22" s="518">
        <f>SUM(S11:S21)</f>
        <v>8516.5400000000009</v>
      </c>
      <c r="U22" s="127"/>
      <c r="V22" s="498"/>
      <c r="W22" s="128"/>
      <c r="X22" s="514"/>
    </row>
    <row r="23" spans="1:24">
      <c r="A23" s="298" t="s">
        <v>505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U23" s="83"/>
      <c r="V23" s="83"/>
      <c r="W23" s="83"/>
      <c r="X23" s="83"/>
    </row>
    <row r="24" spans="1:24">
      <c r="A24" s="516" t="s">
        <v>868</v>
      </c>
      <c r="B24" s="298" t="s">
        <v>902</v>
      </c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83"/>
      <c r="N24" s="83"/>
      <c r="O24" s="83"/>
      <c r="P24" s="83"/>
      <c r="Q24" s="83"/>
      <c r="R24" s="83"/>
      <c r="S24" s="83"/>
      <c r="U24" s="83"/>
      <c r="V24" s="83"/>
      <c r="W24" s="83"/>
      <c r="X24" s="83"/>
    </row>
    <row r="25" spans="1:24" s="16" customFormat="1" ht="13.2">
      <c r="A25" s="15" t="s">
        <v>11</v>
      </c>
      <c r="G25" s="15"/>
      <c r="H25" s="15"/>
      <c r="K25" s="15"/>
      <c r="L25" s="15"/>
      <c r="M25" s="15"/>
      <c r="N25" s="15"/>
      <c r="O25" s="15"/>
      <c r="P25" s="15"/>
      <c r="Q25" s="15"/>
      <c r="R25" s="552"/>
      <c r="S25" s="552"/>
    </row>
    <row r="26" spans="1:24" s="553" customFormat="1" ht="13.2">
      <c r="A26" s="15"/>
      <c r="G26" s="15"/>
      <c r="H26" s="15"/>
      <c r="K26" s="15"/>
      <c r="L26" s="15"/>
      <c r="M26" s="15"/>
      <c r="N26" s="15"/>
      <c r="O26" s="15"/>
      <c r="P26" s="15"/>
      <c r="Q26" s="15"/>
      <c r="R26" s="552"/>
      <c r="S26" s="552"/>
    </row>
    <row r="27" spans="1:24" s="16" customFormat="1" ht="12.75" customHeight="1">
      <c r="J27" s="15"/>
      <c r="K27" s="35"/>
      <c r="L27" s="35"/>
      <c r="M27" s="35"/>
      <c r="N27" s="35"/>
      <c r="O27" s="35"/>
      <c r="P27" s="35"/>
      <c r="Q27" s="35"/>
      <c r="R27" s="35"/>
      <c r="S27" s="35"/>
    </row>
    <row r="28" spans="1:24" s="16" customFormat="1" ht="12.75" customHeight="1"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24" s="16" customFormat="1" ht="13.2">
      <c r="A29" s="15"/>
      <c r="B29" s="15"/>
      <c r="J29" s="553"/>
      <c r="K29" s="15"/>
      <c r="L29" s="15"/>
      <c r="M29" s="15"/>
      <c r="N29" s="15"/>
      <c r="O29" s="15"/>
      <c r="P29" s="15"/>
      <c r="Q29" s="35"/>
      <c r="R29" s="35"/>
      <c r="S29" s="35"/>
    </row>
    <row r="30" spans="1:24">
      <c r="O30" s="673" t="s">
        <v>858</v>
      </c>
      <c r="P30" s="673"/>
      <c r="Q30" s="673"/>
      <c r="R30" s="673"/>
      <c r="S30" s="673"/>
      <c r="T30" s="673"/>
    </row>
    <row r="31" spans="1:24">
      <c r="O31" s="673" t="s">
        <v>859</v>
      </c>
      <c r="P31" s="673"/>
      <c r="Q31" s="673"/>
      <c r="R31" s="673"/>
      <c r="S31" s="673"/>
      <c r="T31" s="673"/>
    </row>
  </sheetData>
  <mergeCells count="12">
    <mergeCell ref="A8:A9"/>
    <mergeCell ref="B8:B9"/>
    <mergeCell ref="C8:F8"/>
    <mergeCell ref="G8:J8"/>
    <mergeCell ref="K8:N8"/>
    <mergeCell ref="O30:T30"/>
    <mergeCell ref="O31:T31"/>
    <mergeCell ref="S8:S9"/>
    <mergeCell ref="O8:R8"/>
    <mergeCell ref="Q1:R1"/>
    <mergeCell ref="B4:T4"/>
    <mergeCell ref="G2:M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55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zoomScale="60" zoomScaleNormal="60" zoomScaleSheetLayoutView="100" workbookViewId="0">
      <selection activeCell="Q36" sqref="Q36"/>
    </sheetView>
  </sheetViews>
  <sheetFormatPr defaultColWidth="9.109375" defaultRowHeight="14.4"/>
  <cols>
    <col min="1" max="1" width="7.6640625" style="76" customWidth="1"/>
    <col min="2" max="2" width="14.33203125" style="76" customWidth="1"/>
    <col min="3" max="3" width="8.33203125" style="76" customWidth="1"/>
    <col min="4" max="4" width="8.109375" style="76" customWidth="1"/>
    <col min="5" max="5" width="8.5546875" style="76" customWidth="1"/>
    <col min="6" max="6" width="9.109375" style="76" customWidth="1"/>
    <col min="7" max="7" width="7.44140625" style="76" customWidth="1"/>
    <col min="8" max="8" width="7" style="76" customWidth="1"/>
    <col min="9" max="9" width="8" style="76" customWidth="1"/>
    <col min="10" max="10" width="8.109375" style="76" customWidth="1"/>
    <col min="11" max="11" width="6.88671875" style="76" customWidth="1"/>
    <col min="12" max="12" width="9.6640625" style="76" customWidth="1"/>
    <col min="13" max="14" width="6.88671875" style="76" customWidth="1"/>
    <col min="15" max="16" width="8" style="76" customWidth="1"/>
    <col min="17" max="19" width="7.44140625" style="76" customWidth="1"/>
    <col min="20" max="20" width="7.88671875" style="76" customWidth="1"/>
    <col min="21" max="21" width="8.5546875" style="76" customWidth="1"/>
    <col min="22" max="22" width="10" style="76" customWidth="1"/>
    <col min="23" max="23" width="9" style="76" bestFit="1" customWidth="1"/>
    <col min="24" max="24" width="10.6640625" style="76" bestFit="1" customWidth="1"/>
    <col min="25" max="25" width="10.5546875" style="76" bestFit="1" customWidth="1"/>
    <col min="26" max="26" width="6.109375" style="76" bestFit="1" customWidth="1"/>
    <col min="27" max="27" width="8" style="76" customWidth="1"/>
    <col min="28" max="28" width="10.5546875" style="76" customWidth="1"/>
    <col min="29" max="29" width="11.109375" style="76" customWidth="1"/>
    <col min="30" max="30" width="10.6640625" style="76" bestFit="1" customWidth="1"/>
    <col min="31" max="31" width="10.5546875" style="76" bestFit="1" customWidth="1"/>
    <col min="32" max="32" width="8.6640625" style="76" customWidth="1"/>
    <col min="33" max="16384" width="9.109375" style="76"/>
  </cols>
  <sheetData>
    <row r="1" spans="1:34" s="16" customFormat="1" ht="15.6">
      <c r="C1" s="44"/>
      <c r="D1" s="44"/>
      <c r="E1" s="44"/>
      <c r="F1" s="44"/>
      <c r="G1" s="44"/>
      <c r="H1" s="44"/>
      <c r="I1" s="44"/>
      <c r="J1" s="44"/>
      <c r="K1" s="112" t="s">
        <v>0</v>
      </c>
      <c r="L1" s="112"/>
      <c r="M1" s="112"/>
      <c r="N1" s="44"/>
      <c r="AA1" s="40"/>
      <c r="AB1" s="40"/>
      <c r="AC1" s="40"/>
      <c r="AD1" s="40"/>
      <c r="AE1" s="965" t="s">
        <v>557</v>
      </c>
      <c r="AF1" s="965"/>
      <c r="AG1" s="965"/>
      <c r="AH1" s="965"/>
    </row>
    <row r="2" spans="1:34" s="16" customFormat="1" ht="21">
      <c r="E2" s="670" t="s">
        <v>654</v>
      </c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</row>
    <row r="3" spans="1:34" s="16" customFormat="1" ht="21"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34" ht="15.6">
      <c r="C4" s="671" t="s">
        <v>748</v>
      </c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671"/>
      <c r="W4" s="671"/>
      <c r="X4" s="46"/>
      <c r="Y4" s="46"/>
      <c r="Z4" s="119"/>
      <c r="AA4" s="119"/>
      <c r="AB4" s="119"/>
      <c r="AC4" s="119"/>
      <c r="AD4" s="119"/>
      <c r="AE4" s="119"/>
      <c r="AF4" s="112"/>
      <c r="AG4" s="112"/>
    </row>
    <row r="5" spans="1:34">
      <c r="C5" s="77"/>
      <c r="D5" s="77"/>
      <c r="E5" s="77"/>
      <c r="F5" s="77"/>
      <c r="G5" s="77"/>
      <c r="H5" s="77"/>
      <c r="I5" s="77"/>
      <c r="J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</row>
    <row r="6" spans="1:34" ht="15">
      <c r="A6" s="213" t="s">
        <v>857</v>
      </c>
      <c r="B6" s="88"/>
    </row>
    <row r="7" spans="1:34">
      <c r="B7" s="79"/>
    </row>
    <row r="8" spans="1:34" s="80" customFormat="1" ht="41.25" customHeight="1">
      <c r="A8" s="654" t="s">
        <v>2</v>
      </c>
      <c r="B8" s="958" t="s">
        <v>3</v>
      </c>
      <c r="C8" s="953" t="s">
        <v>104</v>
      </c>
      <c r="D8" s="953"/>
      <c r="E8" s="953"/>
      <c r="F8" s="953"/>
      <c r="G8" s="953"/>
      <c r="H8" s="953"/>
      <c r="I8" s="954" t="s">
        <v>699</v>
      </c>
      <c r="J8" s="955"/>
      <c r="K8" s="955"/>
      <c r="L8" s="955"/>
      <c r="M8" s="955"/>
      <c r="N8" s="956"/>
      <c r="O8" s="954" t="s">
        <v>195</v>
      </c>
      <c r="P8" s="955"/>
      <c r="Q8" s="955"/>
      <c r="R8" s="955"/>
      <c r="S8" s="955"/>
      <c r="T8" s="956"/>
      <c r="U8" s="953" t="s">
        <v>103</v>
      </c>
      <c r="V8" s="953"/>
      <c r="W8" s="953"/>
      <c r="X8" s="953"/>
      <c r="Y8" s="953"/>
      <c r="Z8" s="953"/>
      <c r="AA8" s="966" t="s">
        <v>236</v>
      </c>
      <c r="AB8" s="967"/>
      <c r="AC8" s="967"/>
      <c r="AD8" s="967"/>
      <c r="AE8" s="967"/>
      <c r="AF8" s="968"/>
    </row>
    <row r="9" spans="1:34" s="81" customFormat="1" ht="102" customHeight="1">
      <c r="A9" s="654"/>
      <c r="B9" s="959"/>
      <c r="C9" s="75" t="s">
        <v>88</v>
      </c>
      <c r="D9" s="75" t="s">
        <v>92</v>
      </c>
      <c r="E9" s="75" t="s">
        <v>93</v>
      </c>
      <c r="F9" s="75" t="s">
        <v>368</v>
      </c>
      <c r="G9" s="75" t="s">
        <v>237</v>
      </c>
      <c r="H9" s="75" t="s">
        <v>15</v>
      </c>
      <c r="I9" s="75" t="s">
        <v>88</v>
      </c>
      <c r="J9" s="75" t="s">
        <v>92</v>
      </c>
      <c r="K9" s="75" t="s">
        <v>93</v>
      </c>
      <c r="L9" s="75" t="s">
        <v>368</v>
      </c>
      <c r="M9" s="75" t="s">
        <v>237</v>
      </c>
      <c r="N9" s="75" t="s">
        <v>15</v>
      </c>
      <c r="O9" s="75" t="s">
        <v>88</v>
      </c>
      <c r="P9" s="75" t="s">
        <v>92</v>
      </c>
      <c r="Q9" s="75" t="s">
        <v>93</v>
      </c>
      <c r="R9" s="75" t="s">
        <v>368</v>
      </c>
      <c r="S9" s="75" t="s">
        <v>237</v>
      </c>
      <c r="T9" s="75" t="s">
        <v>15</v>
      </c>
      <c r="U9" s="75" t="s">
        <v>238</v>
      </c>
      <c r="V9" s="75" t="s">
        <v>239</v>
      </c>
      <c r="W9" s="75" t="s">
        <v>240</v>
      </c>
      <c r="X9" s="75" t="s">
        <v>368</v>
      </c>
      <c r="Y9" s="75" t="s">
        <v>237</v>
      </c>
      <c r="Z9" s="75" t="s">
        <v>85</v>
      </c>
      <c r="AA9" s="75" t="s">
        <v>88</v>
      </c>
      <c r="AB9" s="75" t="s">
        <v>92</v>
      </c>
      <c r="AC9" s="75" t="s">
        <v>240</v>
      </c>
      <c r="AD9" s="75" t="s">
        <v>368</v>
      </c>
      <c r="AE9" s="75" t="s">
        <v>237</v>
      </c>
      <c r="AF9" s="75" t="s">
        <v>15</v>
      </c>
    </row>
    <row r="10" spans="1:34" s="162" customFormat="1" ht="16.2" customHeight="1">
      <c r="A10" s="66">
        <v>1</v>
      </c>
      <c r="B10" s="160">
        <v>2</v>
      </c>
      <c r="C10" s="160">
        <v>3</v>
      </c>
      <c r="D10" s="161">
        <v>4</v>
      </c>
      <c r="E10" s="161">
        <v>5</v>
      </c>
      <c r="F10" s="161">
        <v>6</v>
      </c>
      <c r="G10" s="161">
        <v>7</v>
      </c>
      <c r="H10" s="161">
        <v>9</v>
      </c>
      <c r="I10" s="161">
        <v>10</v>
      </c>
      <c r="J10" s="161">
        <v>11</v>
      </c>
      <c r="K10" s="161">
        <v>12</v>
      </c>
      <c r="L10" s="161">
        <v>13</v>
      </c>
      <c r="M10" s="161">
        <v>14</v>
      </c>
      <c r="N10" s="161">
        <v>16</v>
      </c>
      <c r="O10" s="161">
        <v>17</v>
      </c>
      <c r="P10" s="161">
        <v>18</v>
      </c>
      <c r="Q10" s="161">
        <v>19</v>
      </c>
      <c r="R10" s="161">
        <v>20</v>
      </c>
      <c r="S10" s="161">
        <v>21</v>
      </c>
      <c r="T10" s="161">
        <v>23</v>
      </c>
      <c r="U10" s="161">
        <v>24</v>
      </c>
      <c r="V10" s="161">
        <v>25</v>
      </c>
      <c r="W10" s="161">
        <v>26</v>
      </c>
      <c r="X10" s="161">
        <v>27</v>
      </c>
      <c r="Y10" s="161">
        <v>28</v>
      </c>
      <c r="Z10" s="161">
        <v>30</v>
      </c>
      <c r="AA10" s="161">
        <v>31</v>
      </c>
      <c r="AB10" s="161">
        <v>32</v>
      </c>
      <c r="AC10" s="161">
        <v>33</v>
      </c>
      <c r="AD10" s="161">
        <v>34</v>
      </c>
      <c r="AE10" s="161">
        <v>35</v>
      </c>
      <c r="AF10" s="161">
        <v>37</v>
      </c>
    </row>
    <row r="11" spans="1:34">
      <c r="A11" s="122">
        <v>1</v>
      </c>
      <c r="B11" s="388" t="s">
        <v>815</v>
      </c>
      <c r="C11" s="510">
        <v>291</v>
      </c>
      <c r="D11" s="82">
        <v>0</v>
      </c>
      <c r="E11" s="82">
        <v>0</v>
      </c>
      <c r="F11" s="82">
        <v>44</v>
      </c>
      <c r="G11" s="82">
        <v>0</v>
      </c>
      <c r="H11" s="510">
        <f>C11+F11</f>
        <v>335</v>
      </c>
      <c r="I11" s="391">
        <v>412</v>
      </c>
      <c r="J11" s="82">
        <v>0</v>
      </c>
      <c r="K11" s="82">
        <v>0</v>
      </c>
      <c r="L11" s="82">
        <v>0</v>
      </c>
      <c r="M11" s="82">
        <v>0</v>
      </c>
      <c r="N11" s="391">
        <v>412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133</v>
      </c>
      <c r="V11" s="82">
        <v>0</v>
      </c>
      <c r="W11" s="82">
        <v>0</v>
      </c>
      <c r="X11" s="82">
        <v>44</v>
      </c>
      <c r="Y11" s="82">
        <v>0</v>
      </c>
      <c r="Z11" s="82">
        <v>44</v>
      </c>
      <c r="AA11" s="82">
        <v>133</v>
      </c>
      <c r="AB11" s="82">
        <v>0</v>
      </c>
      <c r="AC11" s="82">
        <v>0</v>
      </c>
      <c r="AD11" s="82">
        <v>44</v>
      </c>
      <c r="AE11" s="82">
        <v>0</v>
      </c>
      <c r="AF11" s="82">
        <f>AA11+AD11</f>
        <v>177</v>
      </c>
    </row>
    <row r="12" spans="1:34">
      <c r="A12" s="122">
        <v>2</v>
      </c>
      <c r="B12" s="388" t="s">
        <v>816</v>
      </c>
      <c r="C12" s="510">
        <v>118</v>
      </c>
      <c r="D12" s="82">
        <v>0</v>
      </c>
      <c r="E12" s="82">
        <v>0</v>
      </c>
      <c r="F12" s="82">
        <v>0</v>
      </c>
      <c r="G12" s="82">
        <v>0</v>
      </c>
      <c r="H12" s="510">
        <v>118</v>
      </c>
      <c r="I12" s="391">
        <v>156</v>
      </c>
      <c r="J12" s="82">
        <v>0</v>
      </c>
      <c r="K12" s="82">
        <v>0</v>
      </c>
      <c r="L12" s="82">
        <v>0</v>
      </c>
      <c r="M12" s="82">
        <v>0</v>
      </c>
      <c r="N12" s="391">
        <v>156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64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64</v>
      </c>
      <c r="AB12" s="82">
        <v>0</v>
      </c>
      <c r="AC12" s="82">
        <v>0</v>
      </c>
      <c r="AD12" s="82">
        <v>0</v>
      </c>
      <c r="AE12" s="82">
        <v>0</v>
      </c>
      <c r="AF12" s="82">
        <v>64</v>
      </c>
    </row>
    <row r="13" spans="1:34">
      <c r="A13" s="122">
        <v>3</v>
      </c>
      <c r="B13" s="388" t="s">
        <v>817</v>
      </c>
      <c r="C13" s="510">
        <v>183</v>
      </c>
      <c r="D13" s="82">
        <v>0</v>
      </c>
      <c r="E13" s="82">
        <v>0</v>
      </c>
      <c r="F13" s="82">
        <v>0</v>
      </c>
      <c r="G13" s="82">
        <v>0</v>
      </c>
      <c r="H13" s="510">
        <v>183</v>
      </c>
      <c r="I13" s="391">
        <v>323</v>
      </c>
      <c r="J13" s="82">
        <v>0</v>
      </c>
      <c r="K13" s="82">
        <v>0</v>
      </c>
      <c r="L13" s="82">
        <v>0</v>
      </c>
      <c r="M13" s="82">
        <v>0</v>
      </c>
      <c r="N13" s="391">
        <v>323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90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90</v>
      </c>
      <c r="AB13" s="82">
        <v>0</v>
      </c>
      <c r="AC13" s="82">
        <v>0</v>
      </c>
      <c r="AD13" s="82">
        <v>0</v>
      </c>
      <c r="AE13" s="82">
        <v>0</v>
      </c>
      <c r="AF13" s="82">
        <v>90</v>
      </c>
    </row>
    <row r="14" spans="1:34">
      <c r="A14" s="122">
        <v>4</v>
      </c>
      <c r="B14" s="388" t="s">
        <v>818</v>
      </c>
      <c r="C14" s="510">
        <v>89</v>
      </c>
      <c r="D14" s="82">
        <v>0</v>
      </c>
      <c r="E14" s="82">
        <v>0</v>
      </c>
      <c r="F14" s="82">
        <v>0</v>
      </c>
      <c r="G14" s="82">
        <v>0</v>
      </c>
      <c r="H14" s="510">
        <v>89</v>
      </c>
      <c r="I14" s="391">
        <v>129</v>
      </c>
      <c r="J14" s="82">
        <v>0</v>
      </c>
      <c r="K14" s="82">
        <v>0</v>
      </c>
      <c r="L14" s="82">
        <v>0</v>
      </c>
      <c r="M14" s="82">
        <v>0</v>
      </c>
      <c r="N14" s="391">
        <v>129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43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43</v>
      </c>
      <c r="AB14" s="82">
        <v>0</v>
      </c>
      <c r="AC14" s="82">
        <v>0</v>
      </c>
      <c r="AD14" s="82">
        <v>0</v>
      </c>
      <c r="AE14" s="82">
        <v>0</v>
      </c>
      <c r="AF14" s="82">
        <v>43</v>
      </c>
    </row>
    <row r="15" spans="1:34">
      <c r="A15" s="122">
        <v>5</v>
      </c>
      <c r="B15" s="388" t="s">
        <v>819</v>
      </c>
      <c r="C15" s="510">
        <v>224</v>
      </c>
      <c r="D15" s="82">
        <v>0</v>
      </c>
      <c r="E15" s="82">
        <v>0</v>
      </c>
      <c r="F15" s="82">
        <v>0</v>
      </c>
      <c r="G15" s="82">
        <v>0</v>
      </c>
      <c r="H15" s="510">
        <v>224</v>
      </c>
      <c r="I15" s="391">
        <v>319</v>
      </c>
      <c r="J15" s="82">
        <v>0</v>
      </c>
      <c r="K15" s="82">
        <v>0</v>
      </c>
      <c r="L15" s="82">
        <v>0</v>
      </c>
      <c r="M15" s="82">
        <v>0</v>
      </c>
      <c r="N15" s="391">
        <v>319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105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105</v>
      </c>
      <c r="AB15" s="82">
        <v>0</v>
      </c>
      <c r="AC15" s="82">
        <v>0</v>
      </c>
      <c r="AD15" s="82">
        <v>0</v>
      </c>
      <c r="AE15" s="82">
        <v>0</v>
      </c>
      <c r="AF15" s="82">
        <v>105</v>
      </c>
    </row>
    <row r="16" spans="1:34">
      <c r="A16" s="122">
        <v>6</v>
      </c>
      <c r="B16" s="388" t="s">
        <v>820</v>
      </c>
      <c r="C16" s="510">
        <v>228</v>
      </c>
      <c r="D16" s="82">
        <v>0</v>
      </c>
      <c r="E16" s="82">
        <v>0</v>
      </c>
      <c r="F16" s="82">
        <v>0</v>
      </c>
      <c r="G16" s="82">
        <v>0</v>
      </c>
      <c r="H16" s="510">
        <v>228</v>
      </c>
      <c r="I16" s="391">
        <v>331</v>
      </c>
      <c r="J16" s="82">
        <v>0</v>
      </c>
      <c r="K16" s="82">
        <v>0</v>
      </c>
      <c r="L16" s="82">
        <v>0</v>
      </c>
      <c r="M16" s="82">
        <v>0</v>
      </c>
      <c r="N16" s="391">
        <v>331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110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110</v>
      </c>
      <c r="AB16" s="82">
        <v>0</v>
      </c>
      <c r="AC16" s="82">
        <v>0</v>
      </c>
      <c r="AD16" s="82">
        <v>0</v>
      </c>
      <c r="AE16" s="82">
        <v>0</v>
      </c>
      <c r="AF16" s="82">
        <v>110</v>
      </c>
    </row>
    <row r="17" spans="1:32">
      <c r="A17" s="122">
        <v>7</v>
      </c>
      <c r="B17" s="388" t="s">
        <v>821</v>
      </c>
      <c r="C17" s="510">
        <v>132</v>
      </c>
      <c r="D17" s="82">
        <v>0</v>
      </c>
      <c r="E17" s="82">
        <v>0</v>
      </c>
      <c r="F17" s="82">
        <v>0</v>
      </c>
      <c r="G17" s="82">
        <v>0</v>
      </c>
      <c r="H17" s="510">
        <v>132</v>
      </c>
      <c r="I17" s="391">
        <v>138</v>
      </c>
      <c r="J17" s="82">
        <v>0</v>
      </c>
      <c r="K17" s="82">
        <v>0</v>
      </c>
      <c r="L17" s="82">
        <v>0</v>
      </c>
      <c r="M17" s="82">
        <v>0</v>
      </c>
      <c r="N17" s="391">
        <v>138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62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62</v>
      </c>
      <c r="AB17" s="82">
        <v>0</v>
      </c>
      <c r="AC17" s="82">
        <v>0</v>
      </c>
      <c r="AD17" s="82">
        <v>0</v>
      </c>
      <c r="AE17" s="82">
        <v>0</v>
      </c>
      <c r="AF17" s="82">
        <v>62</v>
      </c>
    </row>
    <row r="18" spans="1:32">
      <c r="A18" s="122">
        <v>8</v>
      </c>
      <c r="B18" s="9" t="s">
        <v>822</v>
      </c>
      <c r="C18" s="510">
        <v>187</v>
      </c>
      <c r="D18" s="82">
        <v>0</v>
      </c>
      <c r="E18" s="82">
        <v>0</v>
      </c>
      <c r="F18" s="82">
        <v>0</v>
      </c>
      <c r="G18" s="82">
        <v>0</v>
      </c>
      <c r="H18" s="510">
        <v>187</v>
      </c>
      <c r="I18" s="391">
        <v>242</v>
      </c>
      <c r="J18" s="82">
        <v>0</v>
      </c>
      <c r="K18" s="82">
        <v>0</v>
      </c>
      <c r="L18" s="82">
        <v>0</v>
      </c>
      <c r="M18" s="82">
        <v>0</v>
      </c>
      <c r="N18" s="391">
        <v>242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94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94</v>
      </c>
      <c r="AB18" s="82">
        <v>0</v>
      </c>
      <c r="AC18" s="82">
        <v>0</v>
      </c>
      <c r="AD18" s="82">
        <v>0</v>
      </c>
      <c r="AE18" s="82">
        <v>0</v>
      </c>
      <c r="AF18" s="82">
        <v>94</v>
      </c>
    </row>
    <row r="19" spans="1:32">
      <c r="A19" s="122">
        <v>9</v>
      </c>
      <c r="B19" s="9" t="s">
        <v>823</v>
      </c>
      <c r="C19" s="510">
        <v>205</v>
      </c>
      <c r="D19" s="82">
        <v>0</v>
      </c>
      <c r="E19" s="82">
        <v>0</v>
      </c>
      <c r="F19" s="82">
        <v>0</v>
      </c>
      <c r="G19" s="82">
        <v>0</v>
      </c>
      <c r="H19" s="510">
        <v>205</v>
      </c>
      <c r="I19" s="391">
        <v>266</v>
      </c>
      <c r="J19" s="82">
        <v>0</v>
      </c>
      <c r="K19" s="82">
        <v>0</v>
      </c>
      <c r="L19" s="82">
        <v>0</v>
      </c>
      <c r="M19" s="82">
        <v>0</v>
      </c>
      <c r="N19" s="391">
        <v>266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102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102</v>
      </c>
      <c r="AB19" s="82">
        <v>0</v>
      </c>
      <c r="AC19" s="82">
        <v>0</v>
      </c>
      <c r="AD19" s="82">
        <v>0</v>
      </c>
      <c r="AE19" s="82">
        <v>0</v>
      </c>
      <c r="AF19" s="82">
        <v>102</v>
      </c>
    </row>
    <row r="20" spans="1:32">
      <c r="A20" s="122">
        <v>10</v>
      </c>
      <c r="B20" s="9" t="s">
        <v>824</v>
      </c>
      <c r="C20" s="510">
        <v>165</v>
      </c>
      <c r="D20" s="82">
        <v>0</v>
      </c>
      <c r="E20" s="82">
        <v>0</v>
      </c>
      <c r="F20" s="82">
        <v>0</v>
      </c>
      <c r="G20" s="82">
        <v>0</v>
      </c>
      <c r="H20" s="510">
        <v>165</v>
      </c>
      <c r="I20" s="391">
        <v>176</v>
      </c>
      <c r="J20" s="82">
        <v>0</v>
      </c>
      <c r="K20" s="82">
        <v>0</v>
      </c>
      <c r="L20" s="82">
        <v>0</v>
      </c>
      <c r="M20" s="82">
        <v>0</v>
      </c>
      <c r="N20" s="391">
        <v>176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82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82</v>
      </c>
      <c r="AB20" s="82">
        <v>0</v>
      </c>
      <c r="AC20" s="82">
        <v>0</v>
      </c>
      <c r="AD20" s="82">
        <v>0</v>
      </c>
      <c r="AE20" s="82">
        <v>0</v>
      </c>
      <c r="AF20" s="82">
        <v>82</v>
      </c>
    </row>
    <row r="21" spans="1:32">
      <c r="A21" s="122">
        <v>11</v>
      </c>
      <c r="B21" s="9" t="s">
        <v>825</v>
      </c>
      <c r="C21" s="510">
        <v>237</v>
      </c>
      <c r="D21" s="82">
        <v>0</v>
      </c>
      <c r="E21" s="82">
        <v>0</v>
      </c>
      <c r="F21" s="82">
        <v>0</v>
      </c>
      <c r="G21" s="82">
        <v>0</v>
      </c>
      <c r="H21" s="510">
        <v>237</v>
      </c>
      <c r="I21" s="391">
        <v>259</v>
      </c>
      <c r="J21" s="82">
        <v>0</v>
      </c>
      <c r="K21" s="82">
        <v>0</v>
      </c>
      <c r="L21" s="82">
        <v>0</v>
      </c>
      <c r="M21" s="82">
        <v>0</v>
      </c>
      <c r="N21" s="391">
        <v>259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115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115</v>
      </c>
      <c r="AB21" s="82">
        <v>0</v>
      </c>
      <c r="AC21" s="82">
        <v>0</v>
      </c>
      <c r="AD21" s="82">
        <v>0</v>
      </c>
      <c r="AE21" s="82">
        <v>0</v>
      </c>
      <c r="AF21" s="82">
        <v>115</v>
      </c>
    </row>
    <row r="22" spans="1:32" s="519" customFormat="1">
      <c r="A22" s="299" t="s">
        <v>15</v>
      </c>
      <c r="B22" s="297"/>
      <c r="C22" s="341">
        <v>2059</v>
      </c>
      <c r="D22" s="297">
        <v>0</v>
      </c>
      <c r="E22" s="297">
        <v>0</v>
      </c>
      <c r="F22" s="297">
        <f>SUM(F11:F21)</f>
        <v>44</v>
      </c>
      <c r="G22" s="297">
        <v>0</v>
      </c>
      <c r="H22" s="341">
        <f>SUM(H11:H21)</f>
        <v>2103</v>
      </c>
      <c r="I22" s="421">
        <v>2751</v>
      </c>
      <c r="J22" s="297">
        <v>0</v>
      </c>
      <c r="K22" s="297">
        <v>0</v>
      </c>
      <c r="L22" s="297">
        <v>0</v>
      </c>
      <c r="M22" s="297">
        <v>0</v>
      </c>
      <c r="N22" s="421">
        <v>2751</v>
      </c>
      <c r="O22" s="297">
        <v>0</v>
      </c>
      <c r="P22" s="297">
        <v>0</v>
      </c>
      <c r="Q22" s="297">
        <v>0</v>
      </c>
      <c r="R22" s="297">
        <v>0</v>
      </c>
      <c r="S22" s="297">
        <v>0</v>
      </c>
      <c r="T22" s="297">
        <v>0</v>
      </c>
      <c r="U22" s="297">
        <f>SUM(U11:U21)</f>
        <v>1000</v>
      </c>
      <c r="V22" s="297">
        <v>0</v>
      </c>
      <c r="W22" s="297">
        <v>0</v>
      </c>
      <c r="X22" s="297">
        <f>SUM(X11:X21)</f>
        <v>44</v>
      </c>
      <c r="Y22" s="297">
        <v>0</v>
      </c>
      <c r="Z22" s="297">
        <f>SUM(Z11:Z21)</f>
        <v>44</v>
      </c>
      <c r="AA22" s="297">
        <f>SUM(AA11:AA21)</f>
        <v>1000</v>
      </c>
      <c r="AB22" s="297">
        <v>0</v>
      </c>
      <c r="AC22" s="297">
        <v>0</v>
      </c>
      <c r="AD22" s="297">
        <v>44</v>
      </c>
      <c r="AE22" s="297">
        <v>0</v>
      </c>
      <c r="AF22" s="297">
        <f>SUM(AF11:AF21)</f>
        <v>1044</v>
      </c>
    </row>
    <row r="24" spans="1:32" s="16" customFormat="1" ht="13.2">
      <c r="A24" s="15" t="s">
        <v>11</v>
      </c>
      <c r="I24" s="15"/>
      <c r="J24" s="15"/>
    </row>
    <row r="25" spans="1:32" s="16" customFormat="1" ht="12.75" customHeight="1"/>
    <row r="26" spans="1:32" s="16" customFormat="1" ht="12.75" customHeight="1"/>
    <row r="27" spans="1:32" s="16" customFormat="1" ht="13.2">
      <c r="A27" s="15"/>
      <c r="B27" s="15"/>
    </row>
    <row r="29" spans="1:32">
      <c r="N29" s="553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552"/>
      <c r="AA29" s="552"/>
      <c r="AB29" s="552"/>
      <c r="AC29" s="552"/>
      <c r="AD29" s="552"/>
      <c r="AE29" s="552"/>
      <c r="AF29" s="552"/>
    </row>
    <row r="30" spans="1:32">
      <c r="N30" s="15"/>
      <c r="O30" s="35"/>
      <c r="P30" s="35"/>
      <c r="Q30" s="35"/>
      <c r="R30" s="35"/>
      <c r="S30" s="35"/>
      <c r="T30" s="35"/>
      <c r="U30" s="35"/>
      <c r="V30" s="35"/>
      <c r="W30" s="35"/>
      <c r="X30" s="696" t="s">
        <v>858</v>
      </c>
      <c r="Y30" s="696"/>
      <c r="Z30" s="696"/>
      <c r="AA30" s="696"/>
      <c r="AB30" s="696"/>
      <c r="AC30" s="696"/>
      <c r="AD30" s="35"/>
      <c r="AE30" s="35"/>
      <c r="AF30" s="35"/>
    </row>
    <row r="31" spans="1:32"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696" t="s">
        <v>859</v>
      </c>
      <c r="Y31" s="696"/>
      <c r="Z31" s="696"/>
      <c r="AA31" s="696"/>
      <c r="AB31" s="696"/>
      <c r="AC31" s="696"/>
      <c r="AD31" s="35"/>
      <c r="AE31" s="35"/>
      <c r="AF31" s="35"/>
    </row>
    <row r="32" spans="1:32">
      <c r="N32" s="553"/>
      <c r="O32" s="15"/>
      <c r="P32" s="15"/>
      <c r="Q32" s="15"/>
      <c r="R32" s="15"/>
      <c r="S32" s="15"/>
      <c r="T32" s="15"/>
      <c r="U32" s="15"/>
      <c r="V32" s="15"/>
      <c r="W32" s="35"/>
      <c r="X32" s="35"/>
      <c r="Y32" s="35"/>
      <c r="Z32" s="35"/>
      <c r="AA32" s="35"/>
      <c r="AB32" s="35"/>
      <c r="AC32" s="35"/>
      <c r="AD32" s="35"/>
      <c r="AE32" s="35"/>
      <c r="AF32" s="35"/>
    </row>
    <row r="34" spans="17:18">
      <c r="Q34" s="520"/>
      <c r="R34" s="521"/>
    </row>
    <row r="35" spans="17:18">
      <c r="Q35" s="520"/>
      <c r="R35" s="521"/>
    </row>
    <row r="36" spans="17:18">
      <c r="Q36" s="520"/>
      <c r="R36" s="521"/>
    </row>
    <row r="37" spans="17:18">
      <c r="Q37" s="520"/>
      <c r="R37" s="521"/>
    </row>
    <row r="38" spans="17:18">
      <c r="Q38" s="520"/>
      <c r="R38" s="521"/>
    </row>
    <row r="39" spans="17:18">
      <c r="Q39" s="520"/>
      <c r="R39" s="521"/>
    </row>
    <row r="40" spans="17:18">
      <c r="Q40" s="520"/>
      <c r="R40" s="521"/>
    </row>
    <row r="41" spans="17:18">
      <c r="Q41" s="520"/>
      <c r="R41" s="521"/>
    </row>
  </sheetData>
  <mergeCells count="12">
    <mergeCell ref="X30:AC30"/>
    <mergeCell ref="X31:AC31"/>
    <mergeCell ref="AE1:AH1"/>
    <mergeCell ref="O8:T8"/>
    <mergeCell ref="C4:W4"/>
    <mergeCell ref="E2:V2"/>
    <mergeCell ref="AA8:AF8"/>
    <mergeCell ref="A8:A9"/>
    <mergeCell ref="B8:B9"/>
    <mergeCell ref="C8:H8"/>
    <mergeCell ref="I8:N8"/>
    <mergeCell ref="U8:Z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45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D43"/>
  <sheetViews>
    <sheetView zoomScale="80" zoomScaleNormal="80" zoomScaleSheetLayoutView="115" workbookViewId="0">
      <selection activeCell="Q36" sqref="Q36"/>
    </sheetView>
  </sheetViews>
  <sheetFormatPr defaultColWidth="8.88671875" defaultRowHeight="13.8"/>
  <cols>
    <col min="1" max="1" width="8.109375" style="74" customWidth="1"/>
    <col min="2" max="2" width="12.5546875" style="74" customWidth="1"/>
    <col min="3" max="3" width="12.109375" style="74" customWidth="1"/>
    <col min="4" max="4" width="11.6640625" style="74" customWidth="1"/>
    <col min="5" max="5" width="11.33203125" style="74" customWidth="1"/>
    <col min="6" max="6" width="17.109375" style="74" customWidth="1"/>
    <col min="7" max="7" width="15.109375" style="74" customWidth="1"/>
    <col min="8" max="8" width="14.44140625" style="74" customWidth="1"/>
    <col min="9" max="9" width="14.88671875" style="74" customWidth="1"/>
    <col min="10" max="10" width="18.44140625" style="74" customWidth="1"/>
    <col min="11" max="11" width="17.33203125" style="74" customWidth="1"/>
    <col min="12" max="12" width="16.33203125" style="74" customWidth="1"/>
    <col min="13" max="13" width="8.88671875" style="74"/>
    <col min="14" max="14" width="9" style="74" bestFit="1" customWidth="1"/>
    <col min="15" max="16384" width="8.88671875" style="74"/>
  </cols>
  <sheetData>
    <row r="1" spans="1:316" ht="15.6">
      <c r="B1" s="16"/>
      <c r="C1" s="16"/>
      <c r="D1" s="16"/>
      <c r="E1" s="16"/>
      <c r="F1" s="1"/>
      <c r="G1" s="1"/>
      <c r="H1" s="16"/>
      <c r="J1" s="40"/>
      <c r="K1" s="781" t="s">
        <v>558</v>
      </c>
      <c r="L1" s="781"/>
    </row>
    <row r="2" spans="1:316" ht="15.6">
      <c r="B2" s="669" t="s">
        <v>0</v>
      </c>
      <c r="C2" s="669"/>
      <c r="D2" s="669"/>
      <c r="E2" s="669"/>
      <c r="F2" s="669"/>
      <c r="G2" s="669"/>
      <c r="H2" s="669"/>
      <c r="I2" s="669"/>
      <c r="J2" s="669"/>
    </row>
    <row r="3" spans="1:316" ht="21">
      <c r="B3" s="670" t="s">
        <v>654</v>
      </c>
      <c r="C3" s="670"/>
      <c r="D3" s="670"/>
      <c r="E3" s="670"/>
      <c r="F3" s="670"/>
      <c r="G3" s="670"/>
      <c r="H3" s="670"/>
      <c r="I3" s="670"/>
      <c r="J3" s="670"/>
    </row>
    <row r="4" spans="1:316" ht="21">
      <c r="B4" s="134"/>
      <c r="C4" s="134"/>
      <c r="D4" s="134"/>
      <c r="E4" s="134"/>
      <c r="F4" s="134"/>
      <c r="G4" s="134"/>
      <c r="H4" s="134"/>
      <c r="I4" s="134"/>
      <c r="J4" s="134"/>
    </row>
    <row r="5" spans="1:316" ht="15.6" customHeight="1">
      <c r="B5" s="972" t="s">
        <v>749</v>
      </c>
      <c r="C5" s="972"/>
      <c r="D5" s="972"/>
      <c r="E5" s="972"/>
      <c r="F5" s="972"/>
      <c r="G5" s="972"/>
      <c r="H5" s="972"/>
      <c r="I5" s="972"/>
      <c r="J5" s="972"/>
      <c r="K5" s="972"/>
      <c r="L5" s="972"/>
    </row>
    <row r="6" spans="1:316">
      <c r="A6" s="672" t="s">
        <v>857</v>
      </c>
      <c r="B6" s="672"/>
      <c r="C6" s="31"/>
    </row>
    <row r="7" spans="1:316" ht="15" customHeight="1">
      <c r="A7" s="976" t="s">
        <v>105</v>
      </c>
      <c r="B7" s="958" t="s">
        <v>3</v>
      </c>
      <c r="C7" s="983" t="s">
        <v>21</v>
      </c>
      <c r="D7" s="983"/>
      <c r="E7" s="983"/>
      <c r="F7" s="983"/>
      <c r="G7" s="969" t="s">
        <v>22</v>
      </c>
      <c r="H7" s="970"/>
      <c r="I7" s="970"/>
      <c r="J7" s="971"/>
      <c r="K7" s="958" t="s">
        <v>393</v>
      </c>
      <c r="L7" s="953" t="s">
        <v>771</v>
      </c>
    </row>
    <row r="8" spans="1:316" ht="31.2" customHeight="1">
      <c r="A8" s="977"/>
      <c r="B8" s="979"/>
      <c r="C8" s="953" t="s">
        <v>250</v>
      </c>
      <c r="D8" s="958" t="s">
        <v>453</v>
      </c>
      <c r="E8" s="980" t="s">
        <v>91</v>
      </c>
      <c r="F8" s="961"/>
      <c r="G8" s="959" t="s">
        <v>250</v>
      </c>
      <c r="H8" s="953" t="s">
        <v>453</v>
      </c>
      <c r="I8" s="981" t="s">
        <v>91</v>
      </c>
      <c r="J8" s="982"/>
      <c r="K8" s="979"/>
      <c r="L8" s="953"/>
    </row>
    <row r="9" spans="1:316" ht="69.75" customHeight="1">
      <c r="A9" s="978"/>
      <c r="B9" s="959"/>
      <c r="C9" s="953"/>
      <c r="D9" s="959"/>
      <c r="E9" s="524" t="s">
        <v>901</v>
      </c>
      <c r="F9" s="87" t="s">
        <v>454</v>
      </c>
      <c r="G9" s="953"/>
      <c r="H9" s="953"/>
      <c r="I9" s="524" t="s">
        <v>901</v>
      </c>
      <c r="J9" s="87" t="s">
        <v>454</v>
      </c>
      <c r="K9" s="959"/>
      <c r="L9" s="953"/>
      <c r="M9" s="116"/>
      <c r="N9" s="116"/>
      <c r="O9" s="116"/>
    </row>
    <row r="10" spans="1:316">
      <c r="A10" s="164">
        <v>1</v>
      </c>
      <c r="B10" s="163">
        <v>2</v>
      </c>
      <c r="C10" s="164">
        <v>3</v>
      </c>
      <c r="D10" s="163">
        <v>4</v>
      </c>
      <c r="E10" s="164">
        <v>5</v>
      </c>
      <c r="F10" s="163">
        <v>6</v>
      </c>
      <c r="G10" s="164">
        <v>7</v>
      </c>
      <c r="H10" s="163">
        <v>8</v>
      </c>
      <c r="I10" s="164">
        <v>9</v>
      </c>
      <c r="J10" s="163">
        <v>10</v>
      </c>
      <c r="K10" s="164">
        <v>11</v>
      </c>
      <c r="L10" s="163">
        <v>12</v>
      </c>
      <c r="M10" s="116"/>
      <c r="N10" s="116"/>
      <c r="O10" s="116"/>
    </row>
    <row r="11" spans="1:316" s="113" customFormat="1">
      <c r="A11" s="126">
        <v>1</v>
      </c>
      <c r="B11" s="388" t="s">
        <v>815</v>
      </c>
      <c r="C11" s="19">
        <v>34248</v>
      </c>
      <c r="D11" s="9">
        <v>289</v>
      </c>
      <c r="E11" s="9">
        <v>329</v>
      </c>
      <c r="F11" s="114">
        <f>E11-D11</f>
        <v>40</v>
      </c>
      <c r="G11" s="19">
        <v>9446</v>
      </c>
      <c r="H11" s="9">
        <v>528</v>
      </c>
      <c r="I11" s="9">
        <v>528</v>
      </c>
      <c r="J11" s="114">
        <f>I11-H11</f>
        <v>0</v>
      </c>
      <c r="K11" s="113">
        <f>E11+I11</f>
        <v>857</v>
      </c>
      <c r="L11" s="115">
        <v>0</v>
      </c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  <c r="IT11" s="116"/>
      <c r="IU11" s="116"/>
      <c r="IV11" s="116"/>
      <c r="IW11" s="116"/>
      <c r="IX11" s="116"/>
      <c r="IY11" s="116"/>
      <c r="IZ11" s="116"/>
      <c r="JA11" s="116"/>
      <c r="JB11" s="116"/>
      <c r="JC11" s="116"/>
      <c r="JD11" s="116"/>
      <c r="JE11" s="116"/>
      <c r="JF11" s="116"/>
      <c r="JG11" s="116"/>
      <c r="JH11" s="116"/>
      <c r="JI11" s="116"/>
      <c r="JJ11" s="116"/>
      <c r="JK11" s="116"/>
      <c r="JL11" s="116"/>
      <c r="JM11" s="116"/>
      <c r="JN11" s="116"/>
      <c r="JO11" s="116"/>
      <c r="JP11" s="116"/>
      <c r="JQ11" s="116"/>
      <c r="JR11" s="116"/>
      <c r="JS11" s="116"/>
      <c r="JT11" s="116"/>
      <c r="JU11" s="116"/>
      <c r="JV11" s="116"/>
      <c r="JW11" s="116"/>
      <c r="JX11" s="116"/>
      <c r="JY11" s="116"/>
      <c r="JZ11" s="116"/>
      <c r="KA11" s="116"/>
      <c r="KB11" s="116"/>
      <c r="KC11" s="116"/>
      <c r="KD11" s="116"/>
      <c r="KE11" s="116"/>
      <c r="KF11" s="116"/>
      <c r="KG11" s="116"/>
      <c r="KH11" s="116"/>
      <c r="KI11" s="116"/>
      <c r="KJ11" s="116"/>
      <c r="KK11" s="116"/>
      <c r="KL11" s="116"/>
      <c r="KM11" s="116"/>
      <c r="KN11" s="116"/>
      <c r="KO11" s="116"/>
      <c r="KP11" s="116"/>
      <c r="KQ11" s="116"/>
      <c r="KR11" s="116"/>
      <c r="KS11" s="116"/>
      <c r="KT11" s="116"/>
      <c r="KU11" s="116"/>
      <c r="KV11" s="116"/>
      <c r="KW11" s="116"/>
      <c r="KX11" s="116"/>
      <c r="KY11" s="116"/>
      <c r="KZ11" s="116"/>
      <c r="LA11" s="116"/>
      <c r="LB11" s="116"/>
      <c r="LC11" s="116"/>
      <c r="LD11" s="116"/>
    </row>
    <row r="12" spans="1:316">
      <c r="A12" s="126">
        <v>2</v>
      </c>
      <c r="B12" s="388" t="s">
        <v>816</v>
      </c>
      <c r="C12" s="19">
        <v>5001</v>
      </c>
      <c r="D12" s="9">
        <v>192</v>
      </c>
      <c r="E12" s="9">
        <v>192</v>
      </c>
      <c r="F12" s="114">
        <f t="shared" ref="F12:F21" si="0">E12-D12</f>
        <v>0</v>
      </c>
      <c r="G12" s="19">
        <v>636</v>
      </c>
      <c r="H12" s="9">
        <v>91</v>
      </c>
      <c r="I12" s="9">
        <v>91</v>
      </c>
      <c r="J12" s="114">
        <f t="shared" ref="J12:J21" si="1">I12-H12</f>
        <v>0</v>
      </c>
      <c r="K12" s="113">
        <f t="shared" ref="K12:K21" si="2">E12+I12</f>
        <v>283</v>
      </c>
      <c r="L12" s="115">
        <v>0</v>
      </c>
      <c r="M12" s="116"/>
      <c r="N12" s="116"/>
      <c r="O12" s="116"/>
    </row>
    <row r="13" spans="1:316">
      <c r="A13" s="126">
        <v>3</v>
      </c>
      <c r="B13" s="388" t="s">
        <v>817</v>
      </c>
      <c r="C13" s="19">
        <v>7997</v>
      </c>
      <c r="D13" s="9">
        <v>258</v>
      </c>
      <c r="E13" s="9">
        <v>258</v>
      </c>
      <c r="F13" s="114">
        <f t="shared" si="0"/>
        <v>0</v>
      </c>
      <c r="G13" s="19">
        <v>3900</v>
      </c>
      <c r="H13" s="9">
        <v>143</v>
      </c>
      <c r="I13" s="9">
        <v>143</v>
      </c>
      <c r="J13" s="114">
        <f t="shared" si="1"/>
        <v>0</v>
      </c>
      <c r="K13" s="113">
        <f t="shared" si="2"/>
        <v>401</v>
      </c>
      <c r="L13" s="115">
        <v>0</v>
      </c>
      <c r="M13" s="116"/>
      <c r="N13" s="116"/>
      <c r="O13" s="116"/>
    </row>
    <row r="14" spans="1:316">
      <c r="A14" s="126">
        <v>4</v>
      </c>
      <c r="B14" s="388" t="s">
        <v>818</v>
      </c>
      <c r="C14" s="19">
        <v>2549</v>
      </c>
      <c r="D14" s="9">
        <v>84</v>
      </c>
      <c r="E14" s="9">
        <v>84</v>
      </c>
      <c r="F14" s="114">
        <f t="shared" si="0"/>
        <v>0</v>
      </c>
      <c r="G14" s="19">
        <v>1028</v>
      </c>
      <c r="H14" s="9">
        <v>48</v>
      </c>
      <c r="I14" s="9">
        <v>48</v>
      </c>
      <c r="J14" s="114">
        <f t="shared" si="1"/>
        <v>0</v>
      </c>
      <c r="K14" s="113">
        <f t="shared" si="2"/>
        <v>132</v>
      </c>
      <c r="L14" s="115">
        <v>0</v>
      </c>
    </row>
    <row r="15" spans="1:316">
      <c r="A15" s="126">
        <v>5</v>
      </c>
      <c r="B15" s="388" t="s">
        <v>819</v>
      </c>
      <c r="C15" s="19">
        <v>8330</v>
      </c>
      <c r="D15" s="9">
        <v>334</v>
      </c>
      <c r="E15" s="9">
        <v>334</v>
      </c>
      <c r="F15" s="114">
        <f t="shared" si="0"/>
        <v>0</v>
      </c>
      <c r="G15" s="19">
        <v>3368</v>
      </c>
      <c r="H15" s="9">
        <v>159</v>
      </c>
      <c r="I15" s="9">
        <v>159</v>
      </c>
      <c r="J15" s="114">
        <f t="shared" si="1"/>
        <v>0</v>
      </c>
      <c r="K15" s="113">
        <f t="shared" si="2"/>
        <v>493</v>
      </c>
      <c r="L15" s="115">
        <v>0</v>
      </c>
      <c r="N15" s="74" t="s">
        <v>10</v>
      </c>
    </row>
    <row r="16" spans="1:316">
      <c r="A16" s="126">
        <v>6</v>
      </c>
      <c r="B16" s="388" t="s">
        <v>820</v>
      </c>
      <c r="C16" s="19">
        <v>20638</v>
      </c>
      <c r="D16" s="9">
        <v>421</v>
      </c>
      <c r="E16" s="9">
        <v>421</v>
      </c>
      <c r="F16" s="114">
        <f t="shared" si="0"/>
        <v>0</v>
      </c>
      <c r="G16" s="19">
        <v>5600</v>
      </c>
      <c r="H16" s="9">
        <v>133</v>
      </c>
      <c r="I16" s="9">
        <v>133</v>
      </c>
      <c r="J16" s="114">
        <f t="shared" si="1"/>
        <v>0</v>
      </c>
      <c r="K16" s="113">
        <f t="shared" si="2"/>
        <v>554</v>
      </c>
      <c r="L16" s="115">
        <v>0</v>
      </c>
    </row>
    <row r="17" spans="1:19">
      <c r="A17" s="126">
        <v>7</v>
      </c>
      <c r="B17" s="388" t="s">
        <v>821</v>
      </c>
      <c r="C17" s="19">
        <v>8668</v>
      </c>
      <c r="D17" s="9">
        <v>201</v>
      </c>
      <c r="E17" s="9">
        <v>201</v>
      </c>
      <c r="F17" s="114">
        <f t="shared" si="0"/>
        <v>0</v>
      </c>
      <c r="G17" s="19">
        <v>2480</v>
      </c>
      <c r="H17" s="9">
        <v>97</v>
      </c>
      <c r="I17" s="9">
        <v>97</v>
      </c>
      <c r="J17" s="114">
        <f t="shared" si="1"/>
        <v>0</v>
      </c>
      <c r="K17" s="113">
        <f t="shared" si="2"/>
        <v>298</v>
      </c>
      <c r="L17" s="115">
        <v>0</v>
      </c>
    </row>
    <row r="18" spans="1:19">
      <c r="A18" s="126">
        <v>8</v>
      </c>
      <c r="B18" s="9" t="s">
        <v>822</v>
      </c>
      <c r="C18" s="19">
        <v>8525</v>
      </c>
      <c r="D18" s="9">
        <v>273</v>
      </c>
      <c r="E18" s="9">
        <v>273</v>
      </c>
      <c r="F18" s="114">
        <f t="shared" si="0"/>
        <v>0</v>
      </c>
      <c r="G18" s="19">
        <v>4587</v>
      </c>
      <c r="H18" s="9">
        <v>147</v>
      </c>
      <c r="I18" s="9">
        <v>147</v>
      </c>
      <c r="J18" s="114">
        <f t="shared" si="1"/>
        <v>0</v>
      </c>
      <c r="K18" s="113">
        <f t="shared" si="2"/>
        <v>420</v>
      </c>
      <c r="L18" s="115">
        <v>0</v>
      </c>
    </row>
    <row r="19" spans="1:19">
      <c r="A19" s="126">
        <v>9</v>
      </c>
      <c r="B19" s="9" t="s">
        <v>823</v>
      </c>
      <c r="C19" s="19">
        <v>14695</v>
      </c>
      <c r="D19" s="9">
        <v>358</v>
      </c>
      <c r="E19" s="9">
        <v>366</v>
      </c>
      <c r="F19" s="114">
        <f t="shared" si="0"/>
        <v>8</v>
      </c>
      <c r="G19" s="19">
        <v>4786</v>
      </c>
      <c r="H19" s="9">
        <v>188</v>
      </c>
      <c r="I19" s="9">
        <v>192</v>
      </c>
      <c r="J19" s="114">
        <f t="shared" si="1"/>
        <v>4</v>
      </c>
      <c r="K19" s="113">
        <f t="shared" si="2"/>
        <v>558</v>
      </c>
      <c r="L19" s="115">
        <v>0</v>
      </c>
    </row>
    <row r="20" spans="1:19">
      <c r="A20" s="126">
        <v>10</v>
      </c>
      <c r="B20" s="9" t="s">
        <v>824</v>
      </c>
      <c r="C20" s="19">
        <v>5189</v>
      </c>
      <c r="D20" s="9">
        <v>107</v>
      </c>
      <c r="E20" s="9">
        <v>107</v>
      </c>
      <c r="F20" s="114">
        <f t="shared" si="0"/>
        <v>0</v>
      </c>
      <c r="G20" s="19">
        <v>1874</v>
      </c>
      <c r="H20" s="9">
        <v>75</v>
      </c>
      <c r="I20" s="9">
        <v>75</v>
      </c>
      <c r="J20" s="114">
        <f t="shared" si="1"/>
        <v>0</v>
      </c>
      <c r="K20" s="113">
        <f t="shared" si="2"/>
        <v>182</v>
      </c>
      <c r="L20" s="115">
        <v>0</v>
      </c>
    </row>
    <row r="21" spans="1:19">
      <c r="A21" s="126">
        <v>11</v>
      </c>
      <c r="B21" s="9" t="s">
        <v>825</v>
      </c>
      <c r="C21" s="19">
        <v>7551</v>
      </c>
      <c r="D21" s="9">
        <v>408</v>
      </c>
      <c r="E21" s="9">
        <v>408</v>
      </c>
      <c r="F21" s="114">
        <f t="shared" si="0"/>
        <v>0</v>
      </c>
      <c r="G21" s="19">
        <v>2406</v>
      </c>
      <c r="H21" s="9">
        <v>109</v>
      </c>
      <c r="I21" s="9">
        <v>109</v>
      </c>
      <c r="J21" s="114">
        <f t="shared" si="1"/>
        <v>0</v>
      </c>
      <c r="K21" s="113">
        <f t="shared" si="2"/>
        <v>517</v>
      </c>
      <c r="L21" s="115">
        <v>0</v>
      </c>
    </row>
    <row r="22" spans="1:19">
      <c r="A22" s="300" t="s">
        <v>15</v>
      </c>
      <c r="B22" s="113"/>
      <c r="C22" s="113">
        <f t="shared" ref="C22:K22" si="3">SUM(C11:C21)</f>
        <v>123391</v>
      </c>
      <c r="D22" s="113">
        <f t="shared" si="3"/>
        <v>2925</v>
      </c>
      <c r="E22" s="113">
        <f t="shared" si="3"/>
        <v>2973</v>
      </c>
      <c r="F22" s="113">
        <f t="shared" si="3"/>
        <v>48</v>
      </c>
      <c r="G22" s="113">
        <f t="shared" si="3"/>
        <v>40111</v>
      </c>
      <c r="H22" s="113">
        <f t="shared" si="3"/>
        <v>1718</v>
      </c>
      <c r="I22" s="113">
        <f t="shared" si="3"/>
        <v>1722</v>
      </c>
      <c r="J22" s="113">
        <f t="shared" si="3"/>
        <v>4</v>
      </c>
      <c r="K22" s="113">
        <f t="shared" si="3"/>
        <v>4695</v>
      </c>
      <c r="L22" s="115">
        <v>0</v>
      </c>
    </row>
    <row r="23" spans="1:19" ht="17.25" customHeight="1">
      <c r="A23" s="973" t="s">
        <v>114</v>
      </c>
      <c r="B23" s="974"/>
      <c r="C23" s="974"/>
      <c r="D23" s="974"/>
      <c r="E23" s="974"/>
      <c r="F23" s="974"/>
      <c r="G23" s="974"/>
      <c r="H23" s="974"/>
      <c r="I23" s="974"/>
      <c r="J23" s="974"/>
      <c r="K23" s="975"/>
      <c r="L23" s="975"/>
    </row>
    <row r="25" spans="1:19" s="16" customFormat="1" ht="15.75" customHeight="1">
      <c r="A25" s="673" t="s">
        <v>11</v>
      </c>
      <c r="B25" s="673"/>
      <c r="C25" s="1"/>
      <c r="D25" s="15"/>
      <c r="E25" s="15"/>
      <c r="H25" s="84"/>
      <c r="I25" s="84"/>
      <c r="K25" s="84"/>
    </row>
    <row r="26" spans="1:19" s="16" customFormat="1" ht="13.2" customHeight="1">
      <c r="J26" s="552"/>
      <c r="K26" s="552"/>
      <c r="L26" s="552"/>
      <c r="M26" s="552"/>
      <c r="N26" s="552"/>
      <c r="O26" s="552"/>
      <c r="P26" s="552"/>
      <c r="Q26" s="552"/>
      <c r="R26" s="552"/>
      <c r="S26" s="552"/>
    </row>
    <row r="27" spans="1:19" s="16" customFormat="1" ht="13.2">
      <c r="J27" s="552"/>
      <c r="K27" s="552"/>
      <c r="L27" s="552"/>
      <c r="M27" s="552"/>
      <c r="N27" s="552"/>
      <c r="O27" s="552"/>
      <c r="P27" s="552"/>
      <c r="Q27" s="552"/>
      <c r="R27" s="552"/>
      <c r="S27" s="552"/>
    </row>
    <row r="28" spans="1:19" s="16" customFormat="1" ht="13.2">
      <c r="B28" s="15"/>
      <c r="C28" s="15"/>
      <c r="D28" s="15"/>
      <c r="E28" s="15"/>
      <c r="J28" s="35"/>
      <c r="K28" s="35"/>
      <c r="L28" s="35"/>
      <c r="M28" s="553"/>
      <c r="N28" s="553"/>
      <c r="O28" s="553"/>
      <c r="P28" s="553"/>
      <c r="Q28" s="553"/>
      <c r="R28" s="553"/>
      <c r="S28" s="553"/>
    </row>
    <row r="29" spans="1:19">
      <c r="B29" s="116"/>
      <c r="C29" s="116"/>
      <c r="D29" s="116"/>
      <c r="E29" s="116"/>
      <c r="F29" s="116"/>
      <c r="I29" s="696" t="s">
        <v>858</v>
      </c>
      <c r="J29" s="696"/>
      <c r="K29" s="696"/>
      <c r="L29" s="311"/>
      <c r="M29" s="311"/>
      <c r="N29" s="311"/>
    </row>
    <row r="30" spans="1:19">
      <c r="B30" s="116"/>
      <c r="C30" s="116"/>
      <c r="D30" s="13"/>
      <c r="E30" s="13"/>
      <c r="F30" s="116"/>
      <c r="G30" s="116"/>
      <c r="H30" s="116"/>
      <c r="I30" s="696" t="s">
        <v>859</v>
      </c>
      <c r="J30" s="696"/>
      <c r="K30" s="696"/>
      <c r="L30" s="311"/>
      <c r="M30" s="311"/>
      <c r="N30" s="311"/>
    </row>
    <row r="31" spans="1:19">
      <c r="B31" s="116"/>
      <c r="C31" s="116"/>
      <c r="D31" s="13"/>
      <c r="E31" s="13"/>
      <c r="F31" s="13"/>
      <c r="G31" s="116"/>
      <c r="H31" s="116"/>
      <c r="N31" s="538"/>
    </row>
    <row r="32" spans="1:19">
      <c r="B32" s="116"/>
      <c r="C32" s="116"/>
      <c r="D32" s="13"/>
      <c r="E32" s="13"/>
      <c r="F32" s="13"/>
      <c r="G32" s="116"/>
      <c r="H32" s="116"/>
      <c r="N32" s="538"/>
    </row>
    <row r="33" spans="2:8">
      <c r="B33" s="116"/>
      <c r="C33" s="116"/>
      <c r="D33" s="13"/>
      <c r="E33" s="13"/>
      <c r="F33" s="13"/>
      <c r="G33" s="116"/>
      <c r="H33" s="116"/>
    </row>
    <row r="34" spans="2:8">
      <c r="B34" s="116"/>
      <c r="C34" s="116"/>
      <c r="D34" s="13"/>
      <c r="E34" s="13"/>
      <c r="F34" s="13"/>
      <c r="G34" s="116"/>
      <c r="H34" s="116"/>
    </row>
    <row r="35" spans="2:8">
      <c r="B35" s="116"/>
      <c r="C35" s="116"/>
      <c r="D35" s="13"/>
      <c r="E35" s="13"/>
      <c r="F35" s="13"/>
      <c r="G35" s="116"/>
      <c r="H35" s="116"/>
    </row>
    <row r="36" spans="2:8">
      <c r="B36" s="116"/>
      <c r="C36" s="116"/>
      <c r="D36" s="13"/>
      <c r="E36" s="13"/>
      <c r="F36" s="13"/>
      <c r="G36" s="116"/>
      <c r="H36" s="116"/>
    </row>
    <row r="37" spans="2:8">
      <c r="B37" s="116"/>
      <c r="C37" s="116"/>
      <c r="D37" s="13"/>
      <c r="E37" s="13"/>
      <c r="F37" s="13"/>
      <c r="G37" s="116"/>
      <c r="H37" s="116"/>
    </row>
    <row r="38" spans="2:8">
      <c r="B38" s="116"/>
      <c r="C38" s="116"/>
      <c r="D38" s="13"/>
      <c r="E38" s="13"/>
      <c r="F38" s="13"/>
      <c r="G38" s="116"/>
      <c r="H38" s="116"/>
    </row>
    <row r="39" spans="2:8">
      <c r="B39" s="116"/>
      <c r="C39" s="116"/>
      <c r="D39" s="13"/>
      <c r="E39" s="13"/>
      <c r="F39" s="13"/>
      <c r="G39" s="116"/>
      <c r="H39" s="116"/>
    </row>
    <row r="40" spans="2:8">
      <c r="B40" s="116"/>
      <c r="C40" s="116"/>
      <c r="D40" s="13"/>
      <c r="E40" s="13"/>
      <c r="F40" s="13"/>
      <c r="G40" s="116"/>
      <c r="H40" s="116"/>
    </row>
    <row r="41" spans="2:8">
      <c r="B41" s="116"/>
      <c r="C41" s="116"/>
      <c r="D41" s="13"/>
      <c r="E41" s="116"/>
      <c r="F41" s="13"/>
      <c r="G41" s="116"/>
      <c r="H41" s="116"/>
    </row>
    <row r="42" spans="2:8">
      <c r="B42" s="116"/>
      <c r="C42" s="116"/>
      <c r="D42" s="116"/>
      <c r="E42" s="116"/>
      <c r="F42" s="116"/>
      <c r="G42" s="116"/>
      <c r="H42" s="116"/>
    </row>
    <row r="43" spans="2:8">
      <c r="B43" s="116"/>
      <c r="C43" s="116"/>
      <c r="D43" s="116"/>
      <c r="E43" s="116"/>
      <c r="F43" s="116"/>
      <c r="G43" s="116"/>
      <c r="H43" s="116"/>
    </row>
  </sheetData>
  <mergeCells count="21">
    <mergeCell ref="C8:C9"/>
    <mergeCell ref="H8:H9"/>
    <mergeCell ref="G8:G9"/>
    <mergeCell ref="C7:F7"/>
    <mergeCell ref="D8:D9"/>
    <mergeCell ref="I29:K29"/>
    <mergeCell ref="I30:K30"/>
    <mergeCell ref="K1:L1"/>
    <mergeCell ref="B2:J2"/>
    <mergeCell ref="B3:J3"/>
    <mergeCell ref="G7:J7"/>
    <mergeCell ref="A6:B6"/>
    <mergeCell ref="B5:L5"/>
    <mergeCell ref="L7:L9"/>
    <mergeCell ref="A23:L23"/>
    <mergeCell ref="A7:A9"/>
    <mergeCell ref="B7:B9"/>
    <mergeCell ref="K7:K9"/>
    <mergeCell ref="E8:F8"/>
    <mergeCell ref="I8:J8"/>
    <mergeCell ref="A25:B2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5"/>
  <sheetViews>
    <sheetView zoomScale="80" zoomScaleNormal="80" zoomScaleSheetLayoutView="100" workbookViewId="0">
      <selection activeCell="Q36" sqref="Q36"/>
    </sheetView>
  </sheetViews>
  <sheetFormatPr defaultColWidth="9.109375" defaultRowHeight="13.2"/>
  <cols>
    <col min="1" max="1" width="4.6640625" style="184" customWidth="1"/>
    <col min="2" max="2" width="20.6640625" style="184" customWidth="1"/>
    <col min="3" max="4" width="7.88671875" style="184" customWidth="1"/>
    <col min="5" max="5" width="9.88671875" style="184" customWidth="1"/>
    <col min="6" max="10" width="7.88671875" style="184" customWidth="1"/>
    <col min="11" max="11" width="9.33203125" style="184" customWidth="1"/>
    <col min="12" max="22" width="8" style="184" customWidth="1"/>
    <col min="23" max="23" width="10.44140625" style="184" customWidth="1"/>
    <col min="24" max="16384" width="9.109375" style="184"/>
  </cols>
  <sheetData>
    <row r="1" spans="1:249" ht="15.6">
      <c r="O1" s="984" t="s">
        <v>570</v>
      </c>
      <c r="P1" s="984"/>
      <c r="Q1" s="984"/>
      <c r="R1" s="984"/>
      <c r="S1" s="984"/>
      <c r="T1" s="984"/>
      <c r="U1" s="984"/>
    </row>
    <row r="2" spans="1:249" ht="15.6">
      <c r="F2" s="185" t="s">
        <v>0</v>
      </c>
      <c r="G2" s="185"/>
      <c r="H2" s="185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1:249" ht="15.6">
      <c r="F3" s="185"/>
      <c r="G3" s="185"/>
      <c r="H3" s="185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</row>
    <row r="4" spans="1:249" ht="17.399999999999999">
      <c r="B4" s="985" t="s">
        <v>654</v>
      </c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</row>
    <row r="6" spans="1:249" ht="15.6">
      <c r="B6" s="986" t="s">
        <v>903</v>
      </c>
      <c r="C6" s="986"/>
      <c r="D6" s="986"/>
      <c r="E6" s="986"/>
      <c r="F6" s="986"/>
      <c r="G6" s="986"/>
      <c r="H6" s="986"/>
      <c r="I6" s="986"/>
      <c r="J6" s="986"/>
      <c r="K6" s="986"/>
      <c r="L6" s="986"/>
      <c r="M6" s="986"/>
      <c r="N6" s="986"/>
      <c r="O6" s="986"/>
      <c r="P6" s="986"/>
      <c r="Q6" s="986"/>
      <c r="R6" s="986"/>
      <c r="S6" s="986"/>
      <c r="T6" s="986"/>
      <c r="U6" s="986"/>
    </row>
    <row r="8" spans="1:249">
      <c r="A8" s="987" t="s">
        <v>857</v>
      </c>
      <c r="B8" s="987"/>
    </row>
    <row r="9" spans="1:249" ht="17.399999999999999">
      <c r="A9" s="187"/>
      <c r="B9" s="187"/>
      <c r="V9" s="996" t="s">
        <v>258</v>
      </c>
      <c r="W9" s="996"/>
    </row>
    <row r="10" spans="1:249" ht="12.75" customHeight="1">
      <c r="A10" s="997" t="s">
        <v>2</v>
      </c>
      <c r="B10" s="997" t="s">
        <v>106</v>
      </c>
      <c r="C10" s="999" t="s">
        <v>21</v>
      </c>
      <c r="D10" s="1000"/>
      <c r="E10" s="1000"/>
      <c r="F10" s="1000"/>
      <c r="G10" s="1000"/>
      <c r="H10" s="1000"/>
      <c r="I10" s="1000"/>
      <c r="J10" s="1000"/>
      <c r="K10" s="1001"/>
      <c r="L10" s="999" t="s">
        <v>22</v>
      </c>
      <c r="M10" s="1000"/>
      <c r="N10" s="1000"/>
      <c r="O10" s="1000"/>
      <c r="P10" s="1000"/>
      <c r="Q10" s="1000"/>
      <c r="R10" s="1000"/>
      <c r="S10" s="1000"/>
      <c r="T10" s="1001"/>
      <c r="U10" s="1002" t="s">
        <v>139</v>
      </c>
      <c r="V10" s="1003"/>
      <c r="W10" s="1004"/>
      <c r="X10" s="189"/>
      <c r="Y10" s="189"/>
      <c r="Z10" s="189"/>
      <c r="AA10" s="189"/>
      <c r="AB10" s="189"/>
      <c r="AC10" s="190"/>
      <c r="AD10" s="190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189"/>
      <c r="IC10" s="189"/>
      <c r="ID10" s="189"/>
      <c r="IE10" s="189"/>
      <c r="IF10" s="189"/>
      <c r="IG10" s="189"/>
      <c r="IH10" s="189"/>
      <c r="II10" s="189"/>
      <c r="IJ10" s="189"/>
      <c r="IK10" s="189"/>
      <c r="IL10" s="189"/>
      <c r="IM10" s="189"/>
      <c r="IN10" s="189"/>
      <c r="IO10" s="189"/>
    </row>
    <row r="11" spans="1:249" ht="12.75" customHeight="1">
      <c r="A11" s="998"/>
      <c r="B11" s="998"/>
      <c r="C11" s="988" t="s">
        <v>173</v>
      </c>
      <c r="D11" s="989"/>
      <c r="E11" s="990"/>
      <c r="F11" s="988" t="s">
        <v>174</v>
      </c>
      <c r="G11" s="989"/>
      <c r="H11" s="990"/>
      <c r="I11" s="988" t="s">
        <v>15</v>
      </c>
      <c r="J11" s="989"/>
      <c r="K11" s="990"/>
      <c r="L11" s="988" t="s">
        <v>173</v>
      </c>
      <c r="M11" s="989"/>
      <c r="N11" s="990"/>
      <c r="O11" s="988" t="s">
        <v>174</v>
      </c>
      <c r="P11" s="989"/>
      <c r="Q11" s="990"/>
      <c r="R11" s="988" t="s">
        <v>15</v>
      </c>
      <c r="S11" s="989"/>
      <c r="T11" s="990"/>
      <c r="U11" s="1005"/>
      <c r="V11" s="1006"/>
      <c r="W11" s="1007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  <c r="FL11" s="189"/>
      <c r="FM11" s="189"/>
      <c r="FN11" s="189"/>
      <c r="FO11" s="189"/>
      <c r="FP11" s="189"/>
      <c r="FQ11" s="189"/>
      <c r="FR11" s="189"/>
      <c r="FS11" s="189"/>
      <c r="FT11" s="189"/>
      <c r="FU11" s="189"/>
      <c r="FV11" s="189"/>
      <c r="FW11" s="189"/>
      <c r="FX11" s="189"/>
      <c r="FY11" s="189"/>
      <c r="FZ11" s="189"/>
      <c r="GA11" s="189"/>
      <c r="GB11" s="189"/>
      <c r="GC11" s="189"/>
      <c r="GD11" s="189"/>
      <c r="GE11" s="189"/>
      <c r="GF11" s="189"/>
      <c r="GG11" s="189"/>
      <c r="GH11" s="189"/>
      <c r="GI11" s="189"/>
      <c r="GJ11" s="189"/>
      <c r="GK11" s="189"/>
      <c r="GL11" s="189"/>
      <c r="GM11" s="189"/>
      <c r="GN11" s="189"/>
      <c r="GO11" s="189"/>
      <c r="GP11" s="189"/>
      <c r="GQ11" s="189"/>
      <c r="GR11" s="189"/>
      <c r="GS11" s="189"/>
      <c r="GT11" s="189"/>
      <c r="GU11" s="189"/>
      <c r="GV11" s="189"/>
      <c r="GW11" s="189"/>
      <c r="GX11" s="189"/>
      <c r="GY11" s="189"/>
      <c r="GZ11" s="189"/>
      <c r="HA11" s="189"/>
      <c r="HB11" s="189"/>
      <c r="HC11" s="189"/>
      <c r="HD11" s="189"/>
      <c r="HE11" s="189"/>
      <c r="HF11" s="189"/>
      <c r="HG11" s="189"/>
      <c r="HH11" s="189"/>
      <c r="HI11" s="189"/>
      <c r="HJ11" s="189"/>
      <c r="HK11" s="189"/>
      <c r="HL11" s="189"/>
      <c r="HM11" s="189"/>
      <c r="HN11" s="189"/>
      <c r="HO11" s="189"/>
      <c r="HP11" s="189"/>
      <c r="HQ11" s="189"/>
      <c r="HR11" s="189"/>
      <c r="HS11" s="189"/>
      <c r="HT11" s="189"/>
      <c r="HU11" s="189"/>
      <c r="HV11" s="189"/>
      <c r="HW11" s="189"/>
      <c r="HX11" s="189"/>
      <c r="HY11" s="189"/>
      <c r="HZ11" s="189"/>
      <c r="IA11" s="189"/>
      <c r="IB11" s="189"/>
      <c r="IC11" s="189"/>
      <c r="ID11" s="189"/>
      <c r="IE11" s="189"/>
      <c r="IF11" s="189"/>
      <c r="IG11" s="189"/>
      <c r="IH11" s="189"/>
      <c r="II11" s="189"/>
      <c r="IJ11" s="189"/>
      <c r="IK11" s="189"/>
      <c r="IL11" s="189"/>
      <c r="IM11" s="189"/>
      <c r="IN11" s="189"/>
      <c r="IO11" s="189"/>
    </row>
    <row r="12" spans="1:249">
      <c r="A12" s="188"/>
      <c r="B12" s="188"/>
      <c r="C12" s="191" t="s">
        <v>259</v>
      </c>
      <c r="D12" s="192" t="s">
        <v>39</v>
      </c>
      <c r="E12" s="193" t="s">
        <v>40</v>
      </c>
      <c r="F12" s="191" t="s">
        <v>259</v>
      </c>
      <c r="G12" s="192" t="s">
        <v>39</v>
      </c>
      <c r="H12" s="193" t="s">
        <v>40</v>
      </c>
      <c r="I12" s="191" t="s">
        <v>259</v>
      </c>
      <c r="J12" s="192" t="s">
        <v>39</v>
      </c>
      <c r="K12" s="193" t="s">
        <v>40</v>
      </c>
      <c r="L12" s="191" t="s">
        <v>259</v>
      </c>
      <c r="M12" s="192" t="s">
        <v>39</v>
      </c>
      <c r="N12" s="193" t="s">
        <v>40</v>
      </c>
      <c r="O12" s="191" t="s">
        <v>259</v>
      </c>
      <c r="P12" s="192" t="s">
        <v>39</v>
      </c>
      <c r="Q12" s="193" t="s">
        <v>40</v>
      </c>
      <c r="R12" s="191" t="s">
        <v>259</v>
      </c>
      <c r="S12" s="192" t="s">
        <v>39</v>
      </c>
      <c r="T12" s="193" t="s">
        <v>40</v>
      </c>
      <c r="U12" s="188" t="s">
        <v>259</v>
      </c>
      <c r="V12" s="188" t="s">
        <v>39</v>
      </c>
      <c r="W12" s="188" t="s">
        <v>40</v>
      </c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189"/>
      <c r="FL12" s="189"/>
      <c r="FM12" s="189"/>
      <c r="FN12" s="189"/>
      <c r="FO12" s="189"/>
      <c r="FP12" s="189"/>
      <c r="FQ12" s="189"/>
      <c r="FR12" s="189"/>
      <c r="FS12" s="189"/>
      <c r="FT12" s="189"/>
      <c r="FU12" s="189"/>
      <c r="FV12" s="189"/>
      <c r="FW12" s="189"/>
      <c r="FX12" s="189"/>
      <c r="FY12" s="189"/>
      <c r="FZ12" s="189"/>
      <c r="GA12" s="189"/>
      <c r="GB12" s="189"/>
      <c r="GC12" s="189"/>
      <c r="GD12" s="189"/>
      <c r="GE12" s="189"/>
      <c r="GF12" s="189"/>
      <c r="GG12" s="189"/>
      <c r="GH12" s="189"/>
      <c r="GI12" s="189"/>
      <c r="GJ12" s="189"/>
      <c r="GK12" s="189"/>
      <c r="GL12" s="189"/>
      <c r="GM12" s="189"/>
      <c r="GN12" s="189"/>
      <c r="GO12" s="189"/>
      <c r="GP12" s="189"/>
      <c r="GQ12" s="189"/>
      <c r="GR12" s="189"/>
      <c r="GS12" s="189"/>
      <c r="GT12" s="189"/>
      <c r="GU12" s="189"/>
      <c r="GV12" s="189"/>
      <c r="GW12" s="189"/>
      <c r="GX12" s="189"/>
      <c r="GY12" s="189"/>
      <c r="GZ12" s="189"/>
      <c r="HA12" s="189"/>
      <c r="HB12" s="189"/>
      <c r="HC12" s="189"/>
      <c r="HD12" s="189"/>
      <c r="HE12" s="189"/>
      <c r="HF12" s="189"/>
      <c r="HG12" s="189"/>
      <c r="HH12" s="189"/>
      <c r="HI12" s="189"/>
      <c r="HJ12" s="189"/>
      <c r="HK12" s="189"/>
      <c r="HL12" s="189"/>
      <c r="HM12" s="189"/>
      <c r="HN12" s="189"/>
      <c r="HO12" s="189"/>
      <c r="HP12" s="189"/>
      <c r="HQ12" s="189"/>
      <c r="HR12" s="189"/>
      <c r="HS12" s="189"/>
      <c r="HT12" s="189"/>
      <c r="HU12" s="189"/>
      <c r="HV12" s="189"/>
      <c r="HW12" s="189"/>
      <c r="HX12" s="189"/>
      <c r="HY12" s="189"/>
      <c r="HZ12" s="189"/>
      <c r="IA12" s="189"/>
      <c r="IB12" s="189"/>
      <c r="IC12" s="189"/>
      <c r="ID12" s="189"/>
      <c r="IE12" s="189"/>
      <c r="IF12" s="189"/>
      <c r="IG12" s="189"/>
      <c r="IH12" s="189"/>
      <c r="II12" s="189"/>
      <c r="IJ12" s="189"/>
      <c r="IK12" s="189"/>
      <c r="IL12" s="189"/>
      <c r="IM12" s="189"/>
      <c r="IN12" s="189"/>
      <c r="IO12" s="189"/>
    </row>
    <row r="13" spans="1:249">
      <c r="A13" s="188">
        <v>1</v>
      </c>
      <c r="B13" s="188">
        <v>2</v>
      </c>
      <c r="C13" s="188">
        <v>3</v>
      </c>
      <c r="D13" s="188">
        <v>4</v>
      </c>
      <c r="E13" s="188">
        <v>5</v>
      </c>
      <c r="F13" s="188">
        <v>7</v>
      </c>
      <c r="G13" s="188">
        <v>8</v>
      </c>
      <c r="H13" s="188">
        <v>9</v>
      </c>
      <c r="I13" s="188">
        <v>11</v>
      </c>
      <c r="J13" s="188">
        <v>12</v>
      </c>
      <c r="K13" s="188">
        <v>13</v>
      </c>
      <c r="L13" s="188">
        <v>15</v>
      </c>
      <c r="M13" s="188">
        <v>16</v>
      </c>
      <c r="N13" s="188">
        <v>17</v>
      </c>
      <c r="O13" s="188">
        <v>19</v>
      </c>
      <c r="P13" s="188">
        <v>20</v>
      </c>
      <c r="Q13" s="188">
        <v>21</v>
      </c>
      <c r="R13" s="188">
        <v>23</v>
      </c>
      <c r="S13" s="188">
        <v>24</v>
      </c>
      <c r="T13" s="188">
        <v>25</v>
      </c>
      <c r="U13" s="188">
        <v>27</v>
      </c>
      <c r="V13" s="188">
        <v>28</v>
      </c>
      <c r="W13" s="188">
        <v>29</v>
      </c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</row>
    <row r="14" spans="1:249" ht="12.75" customHeight="1">
      <c r="A14" s="991" t="s">
        <v>251</v>
      </c>
      <c r="B14" s="992"/>
      <c r="C14" s="988"/>
      <c r="D14" s="989"/>
      <c r="E14" s="989"/>
      <c r="F14" s="989"/>
      <c r="G14" s="989"/>
      <c r="H14" s="989"/>
      <c r="I14" s="989"/>
      <c r="J14" s="989"/>
      <c r="K14" s="989"/>
      <c r="L14" s="989"/>
      <c r="M14" s="989"/>
      <c r="N14" s="989"/>
      <c r="O14" s="989"/>
      <c r="P14" s="989"/>
      <c r="Q14" s="989"/>
      <c r="R14" s="989"/>
      <c r="S14" s="989"/>
      <c r="T14" s="989"/>
      <c r="U14" s="989"/>
      <c r="V14" s="989"/>
      <c r="W14" s="990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</row>
    <row r="15" spans="1:249">
      <c r="A15" s="195">
        <v>1</v>
      </c>
      <c r="B15" s="196" t="s">
        <v>124</v>
      </c>
      <c r="C15" s="522"/>
      <c r="D15" s="522"/>
      <c r="E15" s="522">
        <v>81.44</v>
      </c>
      <c r="F15" s="522"/>
      <c r="G15" s="522"/>
      <c r="H15" s="522">
        <v>0</v>
      </c>
      <c r="I15" s="522"/>
      <c r="J15" s="522"/>
      <c r="K15" s="522">
        <f>E15+H15</f>
        <v>81.44</v>
      </c>
      <c r="L15" s="522"/>
      <c r="M15" s="522"/>
      <c r="N15" s="522">
        <v>42.8</v>
      </c>
      <c r="O15" s="522"/>
      <c r="P15" s="522"/>
      <c r="Q15" s="522">
        <v>0</v>
      </c>
      <c r="R15" s="522"/>
      <c r="S15" s="522"/>
      <c r="T15" s="522">
        <f>N15+Q15</f>
        <v>42.8</v>
      </c>
      <c r="U15" s="522"/>
      <c r="V15" s="522"/>
      <c r="W15" s="522">
        <f>K15+T15</f>
        <v>124.24</v>
      </c>
      <c r="Y15" s="536"/>
    </row>
    <row r="16" spans="1:249">
      <c r="A16" s="195">
        <v>2</v>
      </c>
      <c r="B16" s="197" t="s">
        <v>495</v>
      </c>
      <c r="C16" s="522"/>
      <c r="D16" s="522"/>
      <c r="E16" s="522">
        <v>1009.83</v>
      </c>
      <c r="F16" s="522"/>
      <c r="G16" s="522"/>
      <c r="H16" s="522">
        <v>112.2</v>
      </c>
      <c r="I16" s="522"/>
      <c r="J16" s="522"/>
      <c r="K16" s="522">
        <f t="shared" ref="K16:K22" si="0">E16+H16</f>
        <v>1122.03</v>
      </c>
      <c r="L16" s="522"/>
      <c r="M16" s="522"/>
      <c r="N16" s="522">
        <v>528.79999999999995</v>
      </c>
      <c r="O16" s="522"/>
      <c r="P16" s="522"/>
      <c r="Q16" s="522">
        <v>58.97</v>
      </c>
      <c r="R16" s="522"/>
      <c r="S16" s="522"/>
      <c r="T16" s="522">
        <f t="shared" ref="T16:T22" si="1">N16+Q16</f>
        <v>587.77</v>
      </c>
      <c r="U16" s="522"/>
      <c r="V16" s="522"/>
      <c r="W16" s="522">
        <f t="shared" ref="W16:W22" si="2">K16+T16</f>
        <v>1709.8</v>
      </c>
      <c r="Y16" s="536"/>
    </row>
    <row r="17" spans="1:25" ht="26.4">
      <c r="A17" s="195">
        <v>3</v>
      </c>
      <c r="B17" s="197" t="s">
        <v>128</v>
      </c>
      <c r="C17" s="522"/>
      <c r="D17" s="522"/>
      <c r="E17" s="522">
        <v>267.57</v>
      </c>
      <c r="F17" s="522"/>
      <c r="G17" s="522"/>
      <c r="H17" s="522">
        <v>29.73</v>
      </c>
      <c r="I17" s="522"/>
      <c r="J17" s="522"/>
      <c r="K17" s="522">
        <f t="shared" si="0"/>
        <v>297.3</v>
      </c>
      <c r="L17" s="522"/>
      <c r="M17" s="522"/>
      <c r="N17" s="522">
        <v>154.97999999999999</v>
      </c>
      <c r="O17" s="522"/>
      <c r="P17" s="522"/>
      <c r="Q17" s="522">
        <v>17.22</v>
      </c>
      <c r="R17" s="522"/>
      <c r="S17" s="522"/>
      <c r="T17" s="522">
        <f t="shared" si="1"/>
        <v>172.2</v>
      </c>
      <c r="U17" s="522"/>
      <c r="V17" s="522"/>
      <c r="W17" s="522">
        <f t="shared" si="2"/>
        <v>469.5</v>
      </c>
      <c r="Y17" s="536"/>
    </row>
    <row r="18" spans="1:25" ht="26.4">
      <c r="A18" s="195">
        <v>4</v>
      </c>
      <c r="B18" s="197" t="s">
        <v>126</v>
      </c>
      <c r="C18" s="522"/>
      <c r="D18" s="522"/>
      <c r="E18" s="522">
        <v>67.62</v>
      </c>
      <c r="F18" s="522"/>
      <c r="G18" s="522"/>
      <c r="H18" s="522">
        <v>0</v>
      </c>
      <c r="I18" s="522"/>
      <c r="J18" s="522"/>
      <c r="K18" s="522">
        <f t="shared" si="0"/>
        <v>67.62</v>
      </c>
      <c r="L18" s="522"/>
      <c r="M18" s="522"/>
      <c r="N18" s="522">
        <v>35.54</v>
      </c>
      <c r="O18" s="522"/>
      <c r="P18" s="522"/>
      <c r="Q18" s="522">
        <v>0</v>
      </c>
      <c r="R18" s="522"/>
      <c r="S18" s="522"/>
      <c r="T18" s="522">
        <f t="shared" si="1"/>
        <v>35.54</v>
      </c>
      <c r="U18" s="522"/>
      <c r="V18" s="522"/>
      <c r="W18" s="522">
        <f t="shared" si="2"/>
        <v>103.16</v>
      </c>
      <c r="Y18" s="536"/>
    </row>
    <row r="19" spans="1:25">
      <c r="A19" s="195">
        <v>5</v>
      </c>
      <c r="B19" s="196" t="s">
        <v>127</v>
      </c>
      <c r="C19" s="522"/>
      <c r="D19" s="522"/>
      <c r="E19" s="522">
        <v>25.68</v>
      </c>
      <c r="F19" s="522"/>
      <c r="G19" s="522"/>
      <c r="H19" s="522">
        <v>0</v>
      </c>
      <c r="I19" s="522"/>
      <c r="J19" s="522"/>
      <c r="K19" s="522">
        <f t="shared" si="0"/>
        <v>25.68</v>
      </c>
      <c r="L19" s="522"/>
      <c r="M19" s="522"/>
      <c r="N19" s="522">
        <v>13.72</v>
      </c>
      <c r="O19" s="522"/>
      <c r="P19" s="522"/>
      <c r="Q19" s="522">
        <v>0</v>
      </c>
      <c r="R19" s="522"/>
      <c r="S19" s="522"/>
      <c r="T19" s="522">
        <f t="shared" si="1"/>
        <v>13.72</v>
      </c>
      <c r="U19" s="522"/>
      <c r="V19" s="522"/>
      <c r="W19" s="522">
        <f t="shared" si="2"/>
        <v>39.4</v>
      </c>
      <c r="Y19" s="536"/>
    </row>
    <row r="20" spans="1:25" ht="12.75" customHeight="1">
      <c r="A20" s="991" t="s">
        <v>252</v>
      </c>
      <c r="B20" s="992"/>
      <c r="C20" s="993"/>
      <c r="D20" s="994"/>
      <c r="E20" s="994"/>
      <c r="F20" s="994"/>
      <c r="G20" s="994"/>
      <c r="H20" s="994"/>
      <c r="I20" s="994"/>
      <c r="J20" s="994"/>
      <c r="K20" s="994"/>
      <c r="L20" s="994"/>
      <c r="M20" s="994"/>
      <c r="N20" s="994"/>
      <c r="O20" s="994"/>
      <c r="P20" s="994"/>
      <c r="Q20" s="994"/>
      <c r="R20" s="994"/>
      <c r="S20" s="994"/>
      <c r="T20" s="994"/>
      <c r="U20" s="994"/>
      <c r="V20" s="994"/>
      <c r="W20" s="995"/>
      <c r="Y20" s="536"/>
    </row>
    <row r="21" spans="1:25">
      <c r="A21" s="195">
        <v>6</v>
      </c>
      <c r="B21" s="196" t="s">
        <v>129</v>
      </c>
      <c r="C21" s="522"/>
      <c r="D21" s="522"/>
      <c r="E21" s="522">
        <v>4642.6099999999997</v>
      </c>
      <c r="F21" s="522"/>
      <c r="G21" s="522"/>
      <c r="H21" s="522">
        <v>515.85</v>
      </c>
      <c r="I21" s="522"/>
      <c r="J21" s="522"/>
      <c r="K21" s="522">
        <f t="shared" si="0"/>
        <v>5158.46</v>
      </c>
      <c r="L21" s="522"/>
      <c r="M21" s="522"/>
      <c r="N21" s="522">
        <v>3022.27</v>
      </c>
      <c r="O21" s="522"/>
      <c r="P21" s="522"/>
      <c r="Q21" s="522">
        <v>335.81</v>
      </c>
      <c r="R21" s="522"/>
      <c r="S21" s="522"/>
      <c r="T21" s="522">
        <f t="shared" si="1"/>
        <v>3358.08</v>
      </c>
      <c r="U21" s="522"/>
      <c r="V21" s="522"/>
      <c r="W21" s="522">
        <f t="shared" si="2"/>
        <v>8516.5400000000009</v>
      </c>
      <c r="Y21" s="536"/>
    </row>
    <row r="22" spans="1:25">
      <c r="A22" s="195">
        <v>7</v>
      </c>
      <c r="B22" s="196" t="s">
        <v>130</v>
      </c>
      <c r="C22" s="522"/>
      <c r="D22" s="522"/>
      <c r="E22" s="522">
        <v>52.2</v>
      </c>
      <c r="F22" s="522"/>
      <c r="G22" s="522"/>
      <c r="H22" s="522">
        <v>0</v>
      </c>
      <c r="I22" s="522"/>
      <c r="J22" s="522"/>
      <c r="K22" s="522">
        <f t="shared" si="0"/>
        <v>52.2</v>
      </c>
      <c r="L22" s="522"/>
      <c r="M22" s="522"/>
      <c r="N22" s="522">
        <v>0</v>
      </c>
      <c r="O22" s="522"/>
      <c r="P22" s="522"/>
      <c r="Q22" s="522">
        <v>0</v>
      </c>
      <c r="R22" s="522"/>
      <c r="S22" s="522"/>
      <c r="T22" s="522">
        <f t="shared" si="1"/>
        <v>0</v>
      </c>
      <c r="U22" s="522"/>
      <c r="V22" s="522"/>
      <c r="W22" s="522">
        <f t="shared" si="2"/>
        <v>52.2</v>
      </c>
      <c r="Y22" s="536"/>
    </row>
    <row r="23" spans="1:25" s="194" customFormat="1">
      <c r="A23" s="195" t="s">
        <v>15</v>
      </c>
      <c r="B23" s="196"/>
      <c r="C23" s="539"/>
      <c r="D23" s="539"/>
      <c r="E23" s="539">
        <f>SUM(E15:E22)</f>
        <v>6146.95</v>
      </c>
      <c r="F23" s="539"/>
      <c r="G23" s="539"/>
      <c r="H23" s="539">
        <f>SUM(H15:H22)</f>
        <v>657.78</v>
      </c>
      <c r="I23" s="539"/>
      <c r="J23" s="539"/>
      <c r="K23" s="539">
        <f>SUM(K15:K22)</f>
        <v>6804.73</v>
      </c>
      <c r="L23" s="539"/>
      <c r="M23" s="539"/>
      <c r="N23" s="539">
        <f>SUM(N15:N22)</f>
        <v>3798.1099999999997</v>
      </c>
      <c r="O23" s="539"/>
      <c r="P23" s="539"/>
      <c r="Q23" s="539">
        <f>SUM(Q15:Q22)</f>
        <v>412</v>
      </c>
      <c r="R23" s="539"/>
      <c r="S23" s="539"/>
      <c r="T23" s="539">
        <f>SUM(T15:T22)</f>
        <v>4210.1099999999997</v>
      </c>
      <c r="U23" s="539"/>
      <c r="V23" s="539"/>
      <c r="W23" s="539">
        <f>SUM(W15:W22)</f>
        <v>11014.840000000002</v>
      </c>
    </row>
    <row r="24" spans="1:25">
      <c r="A24" s="198"/>
      <c r="B24" s="198"/>
    </row>
    <row r="26" spans="1:25">
      <c r="G26" s="536"/>
    </row>
    <row r="27" spans="1:25">
      <c r="N27" s="536"/>
    </row>
    <row r="28" spans="1:25">
      <c r="A28" s="592"/>
      <c r="B28" s="592"/>
      <c r="C28" s="592"/>
      <c r="D28" s="592"/>
      <c r="E28" s="592"/>
      <c r="F28" s="592"/>
      <c r="G28" s="597"/>
      <c r="H28" s="592"/>
      <c r="I28" s="592"/>
      <c r="J28" s="199"/>
      <c r="K28" s="598"/>
      <c r="L28" s="199"/>
      <c r="M28" s="199"/>
      <c r="N28" s="598"/>
      <c r="O28" s="592"/>
      <c r="P28" s="597"/>
      <c r="Q28" s="592"/>
      <c r="R28" s="592"/>
      <c r="S28" s="592"/>
      <c r="T28" s="592"/>
      <c r="U28" s="592"/>
    </row>
    <row r="30" spans="1:25" ht="15.6">
      <c r="A30" s="200" t="s">
        <v>11</v>
      </c>
      <c r="B30" s="200"/>
      <c r="C30" s="200"/>
      <c r="D30" s="200"/>
      <c r="E30" s="600"/>
      <c r="F30" s="200"/>
      <c r="G30" s="200"/>
      <c r="H30" s="200"/>
      <c r="I30" s="200"/>
      <c r="J30" s="200"/>
      <c r="K30" s="200"/>
      <c r="L30" s="200"/>
      <c r="M30" s="200"/>
      <c r="N30" s="200"/>
      <c r="O30" s="696" t="s">
        <v>858</v>
      </c>
      <c r="P30" s="696"/>
      <c r="Q30" s="696"/>
      <c r="R30" s="696"/>
      <c r="S30" s="696"/>
      <c r="T30" s="696"/>
      <c r="U30" s="590"/>
    </row>
    <row r="31" spans="1:25" ht="15.6">
      <c r="A31" s="590"/>
      <c r="B31" s="590"/>
      <c r="C31" s="590"/>
      <c r="D31" s="590"/>
      <c r="E31" s="599"/>
      <c r="F31" s="599"/>
      <c r="G31" s="590"/>
      <c r="H31" s="590"/>
      <c r="I31" s="590"/>
      <c r="J31" s="590"/>
      <c r="K31" s="590"/>
      <c r="L31" s="590"/>
      <c r="M31" s="590"/>
      <c r="N31" s="590"/>
      <c r="O31" s="696" t="s">
        <v>859</v>
      </c>
      <c r="P31" s="696"/>
      <c r="Q31" s="696"/>
      <c r="R31" s="696"/>
      <c r="S31" s="696"/>
      <c r="T31" s="696"/>
      <c r="U31" s="590"/>
    </row>
    <row r="32" spans="1:25" ht="15.6">
      <c r="A32" s="590"/>
      <c r="B32" s="590"/>
      <c r="C32" s="590"/>
      <c r="D32" s="590"/>
      <c r="E32" s="599"/>
      <c r="F32" s="590"/>
      <c r="G32" s="599"/>
      <c r="H32" s="590"/>
      <c r="I32" s="590"/>
      <c r="J32" s="590"/>
      <c r="K32" s="590"/>
      <c r="L32" s="590"/>
      <c r="M32" s="590"/>
      <c r="N32" s="590"/>
      <c r="O32" s="590"/>
      <c r="P32" s="590"/>
      <c r="Q32" s="590"/>
      <c r="R32" s="590"/>
      <c r="S32" s="590"/>
      <c r="T32" s="590"/>
      <c r="U32" s="590"/>
    </row>
    <row r="33" spans="2:23">
      <c r="R33" s="591"/>
      <c r="S33" s="591"/>
      <c r="T33" s="591"/>
      <c r="U33" s="591"/>
      <c r="V33" s="591"/>
      <c r="W33" s="591"/>
    </row>
    <row r="34" spans="2:23">
      <c r="H34" s="536"/>
      <c r="J34" s="536"/>
    </row>
    <row r="42" spans="2:23">
      <c r="B42" s="536"/>
    </row>
    <row r="43" spans="2:23">
      <c r="G43" s="536"/>
      <c r="I43" s="536"/>
      <c r="L43" s="536"/>
      <c r="O43" s="536"/>
    </row>
    <row r="44" spans="2:23">
      <c r="G44" s="536"/>
      <c r="I44" s="536"/>
      <c r="L44" s="536"/>
      <c r="O44" s="536"/>
    </row>
    <row r="45" spans="2:23">
      <c r="G45" s="536"/>
      <c r="I45" s="536"/>
      <c r="L45" s="536"/>
      <c r="O45" s="536"/>
    </row>
  </sheetData>
  <mergeCells count="22">
    <mergeCell ref="A10:A11"/>
    <mergeCell ref="B10:B11"/>
    <mergeCell ref="C10:K10"/>
    <mergeCell ref="L10:T10"/>
    <mergeCell ref="U10:W11"/>
    <mergeCell ref="R11:T11"/>
    <mergeCell ref="O30:T30"/>
    <mergeCell ref="O31:T31"/>
    <mergeCell ref="O1:U1"/>
    <mergeCell ref="B4:U4"/>
    <mergeCell ref="B6:U6"/>
    <mergeCell ref="A8:B8"/>
    <mergeCell ref="C11:E11"/>
    <mergeCell ref="F11:H11"/>
    <mergeCell ref="I11:K11"/>
    <mergeCell ref="L11:N11"/>
    <mergeCell ref="A20:B20"/>
    <mergeCell ref="A14:B14"/>
    <mergeCell ref="O11:Q11"/>
    <mergeCell ref="C14:W14"/>
    <mergeCell ref="C20:W20"/>
    <mergeCell ref="V9:W9"/>
  </mergeCells>
  <printOptions horizontalCentered="1"/>
  <pageMargins left="0.70866141732283472" right="0.70866141732283472" top="0.23622047244094491" bottom="0" header="0.31496062992125984" footer="0.31496062992125984"/>
  <pageSetup paperSize="9" scale="67" orientation="landscape" r:id="rId1"/>
  <colBreaks count="1" manualBreakCount="1">
    <brk id="23" max="1048575" man="1"/>
  </colBreaks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opLeftCell="A4" zoomScaleSheetLayoutView="78" workbookViewId="0">
      <selection activeCell="Q36" sqref="Q36"/>
    </sheetView>
  </sheetViews>
  <sheetFormatPr defaultColWidth="9.109375" defaultRowHeight="13.2"/>
  <cols>
    <col min="1" max="1" width="6.33203125" style="175" customWidth="1"/>
    <col min="2" max="2" width="17.109375" style="175" customWidth="1"/>
    <col min="3" max="3" width="11" style="175" customWidth="1"/>
    <col min="4" max="4" width="10" style="175" customWidth="1"/>
    <col min="5" max="5" width="11.88671875" style="175" customWidth="1"/>
    <col min="6" max="6" width="12.109375" style="175" customWidth="1"/>
    <col min="7" max="7" width="13.33203125" style="175" customWidth="1"/>
    <col min="8" max="8" width="14.5546875" style="175" customWidth="1"/>
    <col min="9" max="9" width="12.6640625" style="175" customWidth="1"/>
    <col min="10" max="10" width="14" style="175" customWidth="1"/>
    <col min="11" max="11" width="10.88671875" style="175" customWidth="1"/>
    <col min="12" max="12" width="10.6640625" style="175" customWidth="1"/>
    <col min="13" max="16384" width="9.109375" style="175"/>
  </cols>
  <sheetData>
    <row r="1" spans="1:16" s="89" customFormat="1">
      <c r="E1" s="1010"/>
      <c r="F1" s="1010"/>
      <c r="G1" s="1010"/>
      <c r="H1" s="1010"/>
      <c r="I1" s="1010"/>
      <c r="J1" s="335" t="s">
        <v>772</v>
      </c>
    </row>
    <row r="2" spans="1:16" s="89" customFormat="1" ht="15">
      <c r="A2" s="1011" t="s">
        <v>0</v>
      </c>
      <c r="B2" s="1011"/>
      <c r="C2" s="1011"/>
      <c r="D2" s="1011"/>
      <c r="E2" s="1011"/>
      <c r="F2" s="1011"/>
      <c r="G2" s="1011"/>
      <c r="H2" s="1011"/>
      <c r="I2" s="1011"/>
      <c r="J2" s="1011"/>
    </row>
    <row r="3" spans="1:16" s="89" customFormat="1" ht="21">
      <c r="A3" s="725" t="s">
        <v>654</v>
      </c>
      <c r="B3" s="725"/>
      <c r="C3" s="725"/>
      <c r="D3" s="725"/>
      <c r="E3" s="725"/>
      <c r="F3" s="725"/>
      <c r="G3" s="725"/>
      <c r="H3" s="725"/>
      <c r="I3" s="725"/>
      <c r="J3" s="725"/>
    </row>
    <row r="4" spans="1:16" s="89" customFormat="1" ht="14.25" customHeight="1"/>
    <row r="5" spans="1:16" ht="19.5" customHeight="1">
      <c r="A5" s="1014" t="s">
        <v>773</v>
      </c>
      <c r="B5" s="1014"/>
      <c r="C5" s="1014"/>
      <c r="D5" s="1014"/>
      <c r="E5" s="1014"/>
      <c r="F5" s="1014"/>
      <c r="G5" s="1014"/>
      <c r="H5" s="1014"/>
      <c r="I5" s="1014"/>
      <c r="J5" s="1014"/>
      <c r="K5" s="1014"/>
      <c r="L5" s="1014"/>
    </row>
    <row r="6" spans="1:16" ht="13.5" customHeight="1">
      <c r="A6" s="336"/>
      <c r="B6" s="336"/>
      <c r="C6" s="336"/>
      <c r="D6" s="336"/>
      <c r="E6" s="336"/>
      <c r="F6" s="336"/>
      <c r="G6" s="336"/>
      <c r="H6" s="336"/>
      <c r="I6" s="336"/>
      <c r="J6" s="336"/>
    </row>
    <row r="7" spans="1:16" ht="0.75" customHeight="1"/>
    <row r="8" spans="1:16">
      <c r="A8" s="1012" t="s">
        <v>857</v>
      </c>
      <c r="B8" s="1012"/>
      <c r="C8" s="337"/>
      <c r="H8" s="1013" t="s">
        <v>664</v>
      </c>
      <c r="I8" s="1013"/>
      <c r="J8" s="1013"/>
    </row>
    <row r="9" spans="1:16">
      <c r="A9" s="875" t="s">
        <v>2</v>
      </c>
      <c r="B9" s="875" t="s">
        <v>33</v>
      </c>
      <c r="C9" s="1008" t="s">
        <v>774</v>
      </c>
      <c r="D9" s="1008"/>
      <c r="E9" s="1008" t="s">
        <v>125</v>
      </c>
      <c r="F9" s="1008"/>
      <c r="G9" s="1008" t="s">
        <v>775</v>
      </c>
      <c r="H9" s="1008"/>
      <c r="I9" s="1008" t="s">
        <v>126</v>
      </c>
      <c r="J9" s="1008"/>
      <c r="K9" s="1008" t="s">
        <v>127</v>
      </c>
      <c r="L9" s="1008"/>
      <c r="O9" s="339"/>
      <c r="P9" s="339"/>
    </row>
    <row r="10" spans="1:16" ht="53.25" customHeight="1">
      <c r="A10" s="875"/>
      <c r="B10" s="875"/>
      <c r="C10" s="334" t="s">
        <v>776</v>
      </c>
      <c r="D10" s="334" t="s">
        <v>777</v>
      </c>
      <c r="E10" s="334" t="s">
        <v>778</v>
      </c>
      <c r="F10" s="334" t="s">
        <v>779</v>
      </c>
      <c r="G10" s="334" t="s">
        <v>778</v>
      </c>
      <c r="H10" s="334" t="s">
        <v>779</v>
      </c>
      <c r="I10" s="334" t="s">
        <v>776</v>
      </c>
      <c r="J10" s="334" t="s">
        <v>777</v>
      </c>
      <c r="K10" s="334" t="s">
        <v>776</v>
      </c>
      <c r="L10" s="334" t="s">
        <v>777</v>
      </c>
    </row>
    <row r="11" spans="1:16">
      <c r="A11" s="334">
        <v>1</v>
      </c>
      <c r="B11" s="334">
        <v>2</v>
      </c>
      <c r="C11" s="334">
        <v>3</v>
      </c>
      <c r="D11" s="334">
        <v>4</v>
      </c>
      <c r="E11" s="334">
        <v>5</v>
      </c>
      <c r="F11" s="334">
        <v>6</v>
      </c>
      <c r="G11" s="334">
        <v>7</v>
      </c>
      <c r="H11" s="334">
        <v>8</v>
      </c>
      <c r="I11" s="334">
        <v>9</v>
      </c>
      <c r="J11" s="334">
        <v>10</v>
      </c>
      <c r="K11" s="334">
        <v>11</v>
      </c>
      <c r="L11" s="334">
        <v>12</v>
      </c>
    </row>
    <row r="12" spans="1:16">
      <c r="A12" s="340">
        <v>1</v>
      </c>
      <c r="B12" s="1009" t="s">
        <v>826</v>
      </c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</row>
    <row r="13" spans="1:16">
      <c r="A13" s="340">
        <v>2</v>
      </c>
      <c r="B13" s="1009"/>
      <c r="C13" s="1009"/>
      <c r="D13" s="1009"/>
      <c r="E13" s="1009"/>
      <c r="F13" s="1009"/>
      <c r="G13" s="1009"/>
      <c r="H13" s="1009"/>
      <c r="I13" s="1009"/>
      <c r="J13" s="1009"/>
      <c r="K13" s="1009"/>
      <c r="L13" s="1009"/>
    </row>
    <row r="14" spans="1:16">
      <c r="A14" s="340">
        <v>3</v>
      </c>
      <c r="B14" s="1009"/>
      <c r="C14" s="1009"/>
      <c r="D14" s="1009"/>
      <c r="E14" s="1009"/>
      <c r="F14" s="1009"/>
      <c r="G14" s="1009"/>
      <c r="H14" s="1009"/>
      <c r="I14" s="1009"/>
      <c r="J14" s="1009"/>
      <c r="K14" s="1009"/>
      <c r="L14" s="1009"/>
    </row>
    <row r="15" spans="1:16">
      <c r="A15" s="340">
        <v>4</v>
      </c>
      <c r="B15" s="1009"/>
      <c r="C15" s="1009"/>
      <c r="D15" s="1009"/>
      <c r="E15" s="1009"/>
      <c r="F15" s="1009"/>
      <c r="G15" s="1009"/>
      <c r="H15" s="1009"/>
      <c r="I15" s="1009"/>
      <c r="J15" s="1009"/>
      <c r="K15" s="1009"/>
      <c r="L15" s="1009"/>
    </row>
    <row r="16" spans="1:16">
      <c r="A16" s="340">
        <v>5</v>
      </c>
      <c r="B16" s="1009"/>
      <c r="C16" s="1009"/>
      <c r="D16" s="1009"/>
      <c r="E16" s="1009"/>
      <c r="F16" s="1009"/>
      <c r="G16" s="1009"/>
      <c r="H16" s="1009"/>
      <c r="I16" s="1009"/>
      <c r="J16" s="1009"/>
      <c r="K16" s="1009"/>
      <c r="L16" s="1009"/>
    </row>
    <row r="17" spans="1:12">
      <c r="A17" s="340">
        <v>6</v>
      </c>
      <c r="B17" s="1009"/>
      <c r="C17" s="1009"/>
      <c r="D17" s="1009"/>
      <c r="E17" s="1009"/>
      <c r="F17" s="1009"/>
      <c r="G17" s="1009"/>
      <c r="H17" s="1009"/>
      <c r="I17" s="1009"/>
      <c r="J17" s="1009"/>
      <c r="K17" s="1009"/>
      <c r="L17" s="1009"/>
    </row>
    <row r="18" spans="1:12">
      <c r="A18" s="340">
        <v>7</v>
      </c>
      <c r="B18" s="1009"/>
      <c r="C18" s="1009"/>
      <c r="D18" s="1009"/>
      <c r="E18" s="1009"/>
      <c r="F18" s="1009"/>
      <c r="G18" s="1009"/>
      <c r="H18" s="1009"/>
      <c r="I18" s="1009"/>
      <c r="J18" s="1009"/>
      <c r="K18" s="1009"/>
      <c r="L18" s="1009"/>
    </row>
    <row r="19" spans="1:12">
      <c r="A19" s="340">
        <v>8</v>
      </c>
      <c r="B19" s="1009"/>
      <c r="C19" s="1009"/>
      <c r="D19" s="1009"/>
      <c r="E19" s="1009"/>
      <c r="F19" s="1009"/>
      <c r="G19" s="1009"/>
      <c r="H19" s="1009"/>
      <c r="I19" s="1009"/>
      <c r="J19" s="1009"/>
      <c r="K19" s="1009"/>
      <c r="L19" s="1009"/>
    </row>
    <row r="20" spans="1:12">
      <c r="A20" s="340">
        <v>9</v>
      </c>
      <c r="B20" s="1009"/>
      <c r="C20" s="1009"/>
      <c r="D20" s="1009"/>
      <c r="E20" s="1009"/>
      <c r="F20" s="1009"/>
      <c r="G20" s="1009"/>
      <c r="H20" s="1009"/>
      <c r="I20" s="1009"/>
      <c r="J20" s="1009"/>
      <c r="K20" s="1009"/>
      <c r="L20" s="1009"/>
    </row>
    <row r="21" spans="1:12">
      <c r="A21" s="340">
        <v>10</v>
      </c>
      <c r="B21" s="1009"/>
      <c r="C21" s="1009"/>
      <c r="D21" s="1009"/>
      <c r="E21" s="1009"/>
      <c r="F21" s="1009"/>
      <c r="G21" s="1009"/>
      <c r="H21" s="1009"/>
      <c r="I21" s="1009"/>
      <c r="J21" s="1009"/>
      <c r="K21" s="1009"/>
      <c r="L21" s="1009"/>
    </row>
    <row r="22" spans="1:12">
      <c r="A22" s="340">
        <v>11</v>
      </c>
      <c r="B22" s="1009"/>
      <c r="C22" s="1009"/>
      <c r="D22" s="1009"/>
      <c r="E22" s="1009"/>
      <c r="F22" s="1009"/>
      <c r="G22" s="1009"/>
      <c r="H22" s="1009"/>
      <c r="I22" s="1009"/>
      <c r="J22" s="1009"/>
      <c r="K22" s="1009"/>
      <c r="L22" s="1009"/>
    </row>
    <row r="23" spans="1:12">
      <c r="A23" s="340">
        <v>12</v>
      </c>
      <c r="B23" s="1009"/>
      <c r="C23" s="1009"/>
      <c r="D23" s="1009"/>
      <c r="E23" s="1009"/>
      <c r="F23" s="1009"/>
      <c r="G23" s="1009"/>
      <c r="H23" s="1009"/>
      <c r="I23" s="1009"/>
      <c r="J23" s="1009"/>
      <c r="K23" s="1009"/>
      <c r="L23" s="1009"/>
    </row>
    <row r="24" spans="1:12">
      <c r="A24" s="340">
        <v>13</v>
      </c>
      <c r="B24" s="1009"/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</row>
    <row r="25" spans="1:12">
      <c r="A25" s="340">
        <v>14</v>
      </c>
      <c r="B25" s="1009"/>
      <c r="C25" s="1009"/>
      <c r="D25" s="1009"/>
      <c r="E25" s="1009"/>
      <c r="F25" s="1009"/>
      <c r="G25" s="1009"/>
      <c r="H25" s="1009"/>
      <c r="I25" s="1009"/>
      <c r="J25" s="1009"/>
      <c r="K25" s="1009"/>
      <c r="L25" s="1009"/>
    </row>
    <row r="26" spans="1:12">
      <c r="A26" s="93" t="s">
        <v>15</v>
      </c>
      <c r="B26" s="341"/>
      <c r="C26" s="341"/>
      <c r="D26" s="338"/>
      <c r="E26" s="338"/>
      <c r="F26" s="338"/>
      <c r="G26" s="338"/>
      <c r="H26" s="338"/>
      <c r="I26" s="338"/>
      <c r="J26" s="338"/>
      <c r="K26" s="338"/>
      <c r="L26" s="338"/>
    </row>
    <row r="27" spans="1:12">
      <c r="A27" s="101"/>
      <c r="B27" s="127"/>
      <c r="C27" s="127"/>
      <c r="D27" s="339"/>
      <c r="E27" s="339"/>
      <c r="F27" s="339"/>
      <c r="G27" s="339"/>
      <c r="H27" s="339"/>
      <c r="I27" s="339"/>
      <c r="J27" s="339"/>
    </row>
    <row r="28" spans="1:12">
      <c r="A28" s="101"/>
      <c r="B28" s="127"/>
      <c r="C28" s="127"/>
      <c r="D28" s="339"/>
      <c r="E28" s="339"/>
      <c r="F28" s="339"/>
      <c r="G28" s="339"/>
      <c r="H28" s="339"/>
      <c r="I28" s="339"/>
      <c r="J28" s="339"/>
    </row>
    <row r="29" spans="1:12">
      <c r="A29" s="101"/>
      <c r="B29" s="127"/>
      <c r="C29" s="127"/>
      <c r="D29" s="339"/>
      <c r="E29" s="339"/>
      <c r="F29" s="339"/>
      <c r="G29" s="339"/>
      <c r="H29" s="339"/>
      <c r="I29" s="339"/>
      <c r="J29" s="339"/>
    </row>
    <row r="30" spans="1:12" ht="15.75" customHeight="1">
      <c r="A30" s="104" t="s">
        <v>11</v>
      </c>
      <c r="B30" s="104"/>
      <c r="C30" s="104"/>
      <c r="D30" s="104"/>
      <c r="E30" s="104"/>
      <c r="F30" s="104"/>
      <c r="G30" s="104"/>
      <c r="I30" s="593"/>
      <c r="J30" s="593"/>
    </row>
    <row r="31" spans="1:12" ht="12.75" customHeight="1"/>
    <row r="32" spans="1:12" ht="12.75" customHeight="1">
      <c r="H32" s="311"/>
      <c r="I32" s="696" t="s">
        <v>858</v>
      </c>
      <c r="J32" s="696"/>
      <c r="K32" s="696"/>
      <c r="L32" s="696"/>
    </row>
    <row r="33" spans="1:12" ht="13.8">
      <c r="A33" s="593"/>
      <c r="B33" s="593"/>
      <c r="C33" s="593"/>
      <c r="D33" s="593"/>
      <c r="E33" s="593"/>
      <c r="F33" s="593"/>
      <c r="H33" s="311"/>
      <c r="I33" s="696" t="s">
        <v>859</v>
      </c>
      <c r="J33" s="696"/>
      <c r="K33" s="696"/>
      <c r="L33" s="696"/>
    </row>
    <row r="34" spans="1:12">
      <c r="A34" s="561"/>
      <c r="B34" s="561"/>
      <c r="C34" s="561"/>
      <c r="D34" s="561"/>
      <c r="E34" s="561"/>
      <c r="F34" s="561"/>
      <c r="G34" s="561"/>
      <c r="H34" s="593"/>
      <c r="I34" s="593"/>
      <c r="J34" s="593"/>
      <c r="K34" s="593"/>
    </row>
    <row r="35" spans="1:12">
      <c r="A35" s="104"/>
      <c r="B35" s="104"/>
      <c r="C35" s="104"/>
      <c r="D35" s="560"/>
      <c r="E35" s="104"/>
      <c r="F35" s="560"/>
      <c r="G35" s="560"/>
      <c r="H35" s="562"/>
      <c r="I35" s="562"/>
      <c r="J35" s="562"/>
      <c r="K35" s="560"/>
    </row>
    <row r="37" spans="1:12">
      <c r="A37" s="576"/>
      <c r="B37" s="576"/>
      <c r="C37" s="576"/>
      <c r="D37" s="576"/>
      <c r="E37" s="576"/>
      <c r="F37" s="576"/>
      <c r="G37" s="576"/>
      <c r="H37" s="576"/>
      <c r="I37" s="576"/>
      <c r="J37" s="576"/>
    </row>
    <row r="38" spans="1:12">
      <c r="A38" s="560"/>
      <c r="B38" s="560"/>
      <c r="C38" s="560"/>
      <c r="D38" s="560"/>
      <c r="E38" s="560"/>
      <c r="F38" s="560"/>
      <c r="G38" s="560"/>
      <c r="H38" s="560"/>
      <c r="I38" s="560"/>
      <c r="J38" s="560"/>
    </row>
    <row r="39" spans="1:12">
      <c r="A39" s="576"/>
      <c r="B39" s="576"/>
      <c r="C39" s="576"/>
      <c r="D39" s="576"/>
      <c r="E39" s="576"/>
      <c r="F39" s="576"/>
      <c r="G39" s="576"/>
      <c r="H39" s="576"/>
      <c r="I39" s="576"/>
      <c r="J39" s="576"/>
    </row>
  </sheetData>
  <mergeCells count="16">
    <mergeCell ref="E1:I1"/>
    <mergeCell ref="A2:J2"/>
    <mergeCell ref="A3:J3"/>
    <mergeCell ref="A8:B8"/>
    <mergeCell ref="H8:J8"/>
    <mergeCell ref="A5:L5"/>
    <mergeCell ref="I32:L32"/>
    <mergeCell ref="I33:L33"/>
    <mergeCell ref="A9:A10"/>
    <mergeCell ref="B9:B10"/>
    <mergeCell ref="C9:D9"/>
    <mergeCell ref="E9:F9"/>
    <mergeCell ref="G9:H9"/>
    <mergeCell ref="I9:J9"/>
    <mergeCell ref="K9:L9"/>
    <mergeCell ref="B12:L25"/>
  </mergeCells>
  <printOptions horizontalCentered="1"/>
  <pageMargins left="0.70866141732283472" right="0.44" top="0.23622047244094491" bottom="0" header="0.31496062992125984" footer="0.31496062992125984"/>
  <pageSetup paperSize="9" scale="94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opLeftCell="A7" zoomScaleSheetLayoutView="78" workbookViewId="0">
      <selection activeCell="Q36" sqref="Q36"/>
    </sheetView>
  </sheetViews>
  <sheetFormatPr defaultColWidth="9.109375" defaultRowHeight="13.2"/>
  <cols>
    <col min="1" max="1" width="7.44140625" style="175" customWidth="1"/>
    <col min="2" max="2" width="17.109375" style="175" customWidth="1"/>
    <col min="3" max="3" width="11" style="175" customWidth="1"/>
    <col min="4" max="4" width="10" style="175" customWidth="1"/>
    <col min="5" max="5" width="11.88671875" style="175" customWidth="1"/>
    <col min="6" max="6" width="12.109375" style="175" customWidth="1"/>
    <col min="7" max="7" width="13.33203125" style="175" customWidth="1"/>
    <col min="8" max="8" width="14.5546875" style="175" customWidth="1"/>
    <col min="9" max="9" width="12" style="175" customWidth="1"/>
    <col min="10" max="10" width="13.109375" style="175" customWidth="1"/>
    <col min="11" max="11" width="10.88671875" style="175" customWidth="1"/>
    <col min="12" max="12" width="10.6640625" style="175" customWidth="1"/>
    <col min="13" max="16384" width="9.109375" style="175"/>
  </cols>
  <sheetData>
    <row r="1" spans="1:16" s="89" customFormat="1">
      <c r="E1" s="1010"/>
      <c r="F1" s="1010"/>
      <c r="G1" s="1010"/>
      <c r="H1" s="1010"/>
      <c r="I1" s="1010"/>
      <c r="J1" s="335" t="s">
        <v>780</v>
      </c>
    </row>
    <row r="2" spans="1:16" s="89" customFormat="1" ht="15">
      <c r="A2" s="1011" t="s">
        <v>0</v>
      </c>
      <c r="B2" s="1011"/>
      <c r="C2" s="1011"/>
      <c r="D2" s="1011"/>
      <c r="E2" s="1011"/>
      <c r="F2" s="1011"/>
      <c r="G2" s="1011"/>
      <c r="H2" s="1011"/>
      <c r="I2" s="1011"/>
      <c r="J2" s="1011"/>
    </row>
    <row r="3" spans="1:16" s="89" customFormat="1" ht="21">
      <c r="A3" s="725" t="s">
        <v>654</v>
      </c>
      <c r="B3" s="725"/>
      <c r="C3" s="725"/>
      <c r="D3" s="725"/>
      <c r="E3" s="725"/>
      <c r="F3" s="725"/>
      <c r="G3" s="725"/>
      <c r="H3" s="725"/>
      <c r="I3" s="725"/>
      <c r="J3" s="725"/>
    </row>
    <row r="4" spans="1:16" s="89" customFormat="1" ht="14.25" customHeight="1"/>
    <row r="5" spans="1:16" ht="16.5" customHeight="1">
      <c r="A5" s="1014" t="s">
        <v>781</v>
      </c>
      <c r="B5" s="1014"/>
      <c r="C5" s="1014"/>
      <c r="D5" s="1014"/>
      <c r="E5" s="1014"/>
      <c r="F5" s="1014"/>
      <c r="G5" s="1014"/>
      <c r="H5" s="1014"/>
      <c r="I5" s="1014"/>
      <c r="J5" s="1014"/>
      <c r="K5" s="1014"/>
      <c r="L5" s="1014"/>
    </row>
    <row r="6" spans="1:16" ht="13.5" customHeight="1">
      <c r="A6" s="336"/>
      <c r="B6" s="336"/>
      <c r="C6" s="336"/>
      <c r="D6" s="336"/>
      <c r="E6" s="336"/>
      <c r="F6" s="336"/>
      <c r="G6" s="336"/>
      <c r="H6" s="336"/>
      <c r="I6" s="336"/>
      <c r="J6" s="336"/>
    </row>
    <row r="7" spans="1:16" ht="0.75" customHeight="1"/>
    <row r="8" spans="1:16">
      <c r="A8" s="1012" t="s">
        <v>857</v>
      </c>
      <c r="B8" s="1012"/>
      <c r="C8" s="337"/>
      <c r="H8" s="1013" t="s">
        <v>664</v>
      </c>
      <c r="I8" s="1013"/>
      <c r="J8" s="1013"/>
    </row>
    <row r="9" spans="1:16">
      <c r="A9" s="875" t="s">
        <v>2</v>
      </c>
      <c r="B9" s="875" t="s">
        <v>33</v>
      </c>
      <c r="C9" s="1008" t="s">
        <v>774</v>
      </c>
      <c r="D9" s="1008"/>
      <c r="E9" s="1008" t="s">
        <v>125</v>
      </c>
      <c r="F9" s="1008"/>
      <c r="G9" s="1008" t="s">
        <v>775</v>
      </c>
      <c r="H9" s="1008"/>
      <c r="I9" s="1008" t="s">
        <v>126</v>
      </c>
      <c r="J9" s="1008"/>
      <c r="K9" s="1008" t="s">
        <v>127</v>
      </c>
      <c r="L9" s="1008"/>
      <c r="O9" s="339"/>
      <c r="P9" s="339"/>
    </row>
    <row r="10" spans="1:16" ht="53.25" customHeight="1">
      <c r="A10" s="875"/>
      <c r="B10" s="875"/>
      <c r="C10" s="334" t="s">
        <v>776</v>
      </c>
      <c r="D10" s="334" t="s">
        <v>777</v>
      </c>
      <c r="E10" s="334" t="s">
        <v>778</v>
      </c>
      <c r="F10" s="334" t="s">
        <v>779</v>
      </c>
      <c r="G10" s="334" t="s">
        <v>778</v>
      </c>
      <c r="H10" s="334" t="s">
        <v>779</v>
      </c>
      <c r="I10" s="334" t="s">
        <v>776</v>
      </c>
      <c r="J10" s="334" t="s">
        <v>777</v>
      </c>
      <c r="K10" s="334" t="s">
        <v>776</v>
      </c>
      <c r="L10" s="334" t="s">
        <v>777</v>
      </c>
    </row>
    <row r="11" spans="1:16">
      <c r="A11" s="334">
        <v>1</v>
      </c>
      <c r="B11" s="334">
        <v>2</v>
      </c>
      <c r="C11" s="334">
        <v>3</v>
      </c>
      <c r="D11" s="334">
        <v>4</v>
      </c>
      <c r="E11" s="334">
        <v>5</v>
      </c>
      <c r="F11" s="334">
        <v>6</v>
      </c>
      <c r="G11" s="334">
        <v>7</v>
      </c>
      <c r="H11" s="334">
        <v>8</v>
      </c>
      <c r="I11" s="334">
        <v>9</v>
      </c>
      <c r="J11" s="334">
        <v>10</v>
      </c>
      <c r="K11" s="334">
        <v>11</v>
      </c>
      <c r="L11" s="334">
        <v>12</v>
      </c>
    </row>
    <row r="12" spans="1:16">
      <c r="A12" s="340">
        <v>1</v>
      </c>
      <c r="B12" s="1016" t="s">
        <v>826</v>
      </c>
      <c r="C12" s="1017"/>
      <c r="D12" s="1017"/>
      <c r="E12" s="1017"/>
      <c r="F12" s="1017"/>
      <c r="G12" s="1017"/>
      <c r="H12" s="1017"/>
      <c r="I12" s="1017"/>
      <c r="J12" s="1017"/>
      <c r="K12" s="1017"/>
      <c r="L12" s="1018"/>
    </row>
    <row r="13" spans="1:16">
      <c r="A13" s="340">
        <v>2</v>
      </c>
      <c r="B13" s="1019"/>
      <c r="C13" s="1020"/>
      <c r="D13" s="1020"/>
      <c r="E13" s="1020"/>
      <c r="F13" s="1020"/>
      <c r="G13" s="1020"/>
      <c r="H13" s="1020"/>
      <c r="I13" s="1020"/>
      <c r="J13" s="1020"/>
      <c r="K13" s="1020"/>
      <c r="L13" s="1021"/>
    </row>
    <row r="14" spans="1:16">
      <c r="A14" s="340">
        <v>3</v>
      </c>
      <c r="B14" s="1019"/>
      <c r="C14" s="1020"/>
      <c r="D14" s="1020"/>
      <c r="E14" s="1020"/>
      <c r="F14" s="1020"/>
      <c r="G14" s="1020"/>
      <c r="H14" s="1020"/>
      <c r="I14" s="1020"/>
      <c r="J14" s="1020"/>
      <c r="K14" s="1020"/>
      <c r="L14" s="1021"/>
    </row>
    <row r="15" spans="1:16">
      <c r="A15" s="340">
        <v>4</v>
      </c>
      <c r="B15" s="1019"/>
      <c r="C15" s="1020"/>
      <c r="D15" s="1020"/>
      <c r="E15" s="1020"/>
      <c r="F15" s="1020"/>
      <c r="G15" s="1020"/>
      <c r="H15" s="1020"/>
      <c r="I15" s="1020"/>
      <c r="J15" s="1020"/>
      <c r="K15" s="1020"/>
      <c r="L15" s="1021"/>
    </row>
    <row r="16" spans="1:16">
      <c r="A16" s="340">
        <v>5</v>
      </c>
      <c r="B16" s="1019"/>
      <c r="C16" s="1020"/>
      <c r="D16" s="1020"/>
      <c r="E16" s="1020"/>
      <c r="F16" s="1020"/>
      <c r="G16" s="1020"/>
      <c r="H16" s="1020"/>
      <c r="I16" s="1020"/>
      <c r="J16" s="1020"/>
      <c r="K16" s="1020"/>
      <c r="L16" s="1021"/>
    </row>
    <row r="17" spans="1:12">
      <c r="A17" s="340">
        <v>6</v>
      </c>
      <c r="B17" s="1019"/>
      <c r="C17" s="1020"/>
      <c r="D17" s="1020"/>
      <c r="E17" s="1020"/>
      <c r="F17" s="1020"/>
      <c r="G17" s="1020"/>
      <c r="H17" s="1020"/>
      <c r="I17" s="1020"/>
      <c r="J17" s="1020"/>
      <c r="K17" s="1020"/>
      <c r="L17" s="1021"/>
    </row>
    <row r="18" spans="1:12">
      <c r="A18" s="340">
        <v>7</v>
      </c>
      <c r="B18" s="1019"/>
      <c r="C18" s="1020"/>
      <c r="D18" s="1020"/>
      <c r="E18" s="1020"/>
      <c r="F18" s="1020"/>
      <c r="G18" s="1020"/>
      <c r="H18" s="1020"/>
      <c r="I18" s="1020"/>
      <c r="J18" s="1020"/>
      <c r="K18" s="1020"/>
      <c r="L18" s="1021"/>
    </row>
    <row r="19" spans="1:12">
      <c r="A19" s="340">
        <v>8</v>
      </c>
      <c r="B19" s="1019"/>
      <c r="C19" s="1020"/>
      <c r="D19" s="1020"/>
      <c r="E19" s="1020"/>
      <c r="F19" s="1020"/>
      <c r="G19" s="1020"/>
      <c r="H19" s="1020"/>
      <c r="I19" s="1020"/>
      <c r="J19" s="1020"/>
      <c r="K19" s="1020"/>
      <c r="L19" s="1021"/>
    </row>
    <row r="20" spans="1:12">
      <c r="A20" s="340">
        <v>9</v>
      </c>
      <c r="B20" s="1019"/>
      <c r="C20" s="1020"/>
      <c r="D20" s="1020"/>
      <c r="E20" s="1020"/>
      <c r="F20" s="1020"/>
      <c r="G20" s="1020"/>
      <c r="H20" s="1020"/>
      <c r="I20" s="1020"/>
      <c r="J20" s="1020"/>
      <c r="K20" s="1020"/>
      <c r="L20" s="1021"/>
    </row>
    <row r="21" spans="1:12">
      <c r="A21" s="340">
        <v>10</v>
      </c>
      <c r="B21" s="1019"/>
      <c r="C21" s="1020"/>
      <c r="D21" s="1020"/>
      <c r="E21" s="1020"/>
      <c r="F21" s="1020"/>
      <c r="G21" s="1020"/>
      <c r="H21" s="1020"/>
      <c r="I21" s="1020"/>
      <c r="J21" s="1020"/>
      <c r="K21" s="1020"/>
      <c r="L21" s="1021"/>
    </row>
    <row r="22" spans="1:12">
      <c r="A22" s="340">
        <v>11</v>
      </c>
      <c r="B22" s="1019"/>
      <c r="C22" s="1020"/>
      <c r="D22" s="1020"/>
      <c r="E22" s="1020"/>
      <c r="F22" s="1020"/>
      <c r="G22" s="1020"/>
      <c r="H22" s="1020"/>
      <c r="I22" s="1020"/>
      <c r="J22" s="1020"/>
      <c r="K22" s="1020"/>
      <c r="L22" s="1021"/>
    </row>
    <row r="23" spans="1:12">
      <c r="A23" s="340">
        <v>12</v>
      </c>
      <c r="B23" s="1019"/>
      <c r="C23" s="1020"/>
      <c r="D23" s="1020"/>
      <c r="E23" s="1020"/>
      <c r="F23" s="1020"/>
      <c r="G23" s="1020"/>
      <c r="H23" s="1020"/>
      <c r="I23" s="1020"/>
      <c r="J23" s="1020"/>
      <c r="K23" s="1020"/>
      <c r="L23" s="1021"/>
    </row>
    <row r="24" spans="1:12">
      <c r="A24" s="340">
        <v>13</v>
      </c>
      <c r="B24" s="1019"/>
      <c r="C24" s="1020"/>
      <c r="D24" s="1020"/>
      <c r="E24" s="1020"/>
      <c r="F24" s="1020"/>
      <c r="G24" s="1020"/>
      <c r="H24" s="1020"/>
      <c r="I24" s="1020"/>
      <c r="J24" s="1020"/>
      <c r="K24" s="1020"/>
      <c r="L24" s="1021"/>
    </row>
    <row r="25" spans="1:12">
      <c r="A25" s="340">
        <v>14</v>
      </c>
      <c r="B25" s="1019"/>
      <c r="C25" s="1020"/>
      <c r="D25" s="1020"/>
      <c r="E25" s="1020"/>
      <c r="F25" s="1020"/>
      <c r="G25" s="1020"/>
      <c r="H25" s="1020"/>
      <c r="I25" s="1020"/>
      <c r="J25" s="1020"/>
      <c r="K25" s="1020"/>
      <c r="L25" s="1021"/>
    </row>
    <row r="26" spans="1:12">
      <c r="A26" s="93" t="s">
        <v>15</v>
      </c>
      <c r="B26" s="341"/>
      <c r="C26" s="341"/>
      <c r="D26" s="338"/>
      <c r="E26" s="338"/>
      <c r="F26" s="338"/>
      <c r="G26" s="338"/>
      <c r="H26" s="338"/>
      <c r="I26" s="338"/>
      <c r="J26" s="338"/>
      <c r="K26" s="338"/>
      <c r="L26" s="338"/>
    </row>
    <row r="27" spans="1:12">
      <c r="A27" s="101"/>
      <c r="B27" s="127"/>
      <c r="C27" s="127"/>
      <c r="D27" s="339"/>
      <c r="E27" s="339"/>
      <c r="F27" s="339"/>
      <c r="G27" s="339"/>
      <c r="H27" s="339"/>
      <c r="I27" s="339"/>
      <c r="J27" s="339"/>
    </row>
    <row r="28" spans="1:12">
      <c r="A28" s="101"/>
      <c r="B28" s="127"/>
      <c r="C28" s="127"/>
      <c r="D28" s="339"/>
      <c r="E28" s="339"/>
      <c r="F28" s="339"/>
      <c r="G28" s="339"/>
      <c r="H28" s="339"/>
      <c r="I28" s="339"/>
      <c r="J28" s="339"/>
    </row>
    <row r="29" spans="1:12">
      <c r="A29" s="101"/>
      <c r="B29" s="127"/>
      <c r="C29" s="127"/>
      <c r="D29" s="339"/>
      <c r="E29" s="339"/>
      <c r="F29" s="339"/>
      <c r="G29" s="339"/>
      <c r="H29" s="339"/>
      <c r="I29" s="339"/>
      <c r="J29" s="339"/>
    </row>
    <row r="30" spans="1:12" ht="15.75" customHeight="1">
      <c r="A30" s="104" t="s">
        <v>11</v>
      </c>
      <c r="B30" s="104"/>
      <c r="C30" s="104"/>
      <c r="D30" s="104"/>
      <c r="E30" s="104"/>
      <c r="F30" s="104"/>
      <c r="G30" s="104"/>
      <c r="I30" s="593"/>
      <c r="J30" s="593"/>
    </row>
    <row r="31" spans="1:12" ht="12.75" customHeight="1"/>
    <row r="32" spans="1:12" ht="12.75" customHeight="1"/>
    <row r="33" spans="1:12">
      <c r="A33" s="593"/>
      <c r="B33" s="593"/>
      <c r="C33" s="593"/>
      <c r="D33" s="593"/>
      <c r="E33" s="593"/>
      <c r="F33" s="593"/>
      <c r="G33" s="593"/>
      <c r="H33" s="593"/>
      <c r="I33" s="593"/>
      <c r="J33" s="593"/>
      <c r="K33" s="560"/>
    </row>
    <row r="34" spans="1:12">
      <c r="A34" s="561"/>
      <c r="B34" s="561"/>
      <c r="C34" s="561"/>
      <c r="D34" s="561"/>
      <c r="E34" s="561"/>
      <c r="F34" s="561"/>
      <c r="G34" s="561"/>
      <c r="H34" s="593"/>
      <c r="I34" s="593"/>
      <c r="J34" s="593"/>
      <c r="K34" s="593"/>
    </row>
    <row r="35" spans="1:12" ht="13.8">
      <c r="A35" s="104"/>
      <c r="B35" s="104"/>
      <c r="C35" s="104"/>
      <c r="D35" s="560"/>
      <c r="E35" s="104"/>
      <c r="F35" s="560"/>
      <c r="G35" s="560"/>
      <c r="H35" s="562"/>
      <c r="I35" s="696" t="s">
        <v>858</v>
      </c>
      <c r="J35" s="696"/>
      <c r="K35" s="696"/>
      <c r="L35" s="696"/>
    </row>
    <row r="36" spans="1:12" ht="13.8">
      <c r="I36" s="696" t="s">
        <v>859</v>
      </c>
      <c r="J36" s="696"/>
      <c r="K36" s="696"/>
      <c r="L36" s="696"/>
    </row>
    <row r="37" spans="1:12">
      <c r="A37" s="1015"/>
      <c r="B37" s="1015"/>
      <c r="C37" s="1015"/>
      <c r="D37" s="1015"/>
      <c r="E37" s="1015"/>
      <c r="F37" s="1015"/>
      <c r="G37" s="1015"/>
      <c r="H37" s="1015"/>
      <c r="I37" s="1015"/>
      <c r="J37" s="1015"/>
    </row>
    <row r="39" spans="1:12">
      <c r="A39" s="576"/>
      <c r="B39" s="576"/>
      <c r="C39" s="576"/>
      <c r="D39" s="576"/>
      <c r="E39" s="576"/>
      <c r="F39" s="576"/>
      <c r="G39" s="576"/>
      <c r="H39" s="576"/>
      <c r="I39" s="576"/>
      <c r="J39" s="576"/>
    </row>
  </sheetData>
  <mergeCells count="17">
    <mergeCell ref="E1:I1"/>
    <mergeCell ref="A2:J2"/>
    <mergeCell ref="A3:J3"/>
    <mergeCell ref="A8:B8"/>
    <mergeCell ref="H8:J8"/>
    <mergeCell ref="A5:L5"/>
    <mergeCell ref="I9:J9"/>
    <mergeCell ref="K9:L9"/>
    <mergeCell ref="A37:J37"/>
    <mergeCell ref="B12:L25"/>
    <mergeCell ref="I35:L35"/>
    <mergeCell ref="I36:L36"/>
    <mergeCell ref="A9:A10"/>
    <mergeCell ref="B9:B10"/>
    <mergeCell ref="C9:D9"/>
    <mergeCell ref="E9:F9"/>
    <mergeCell ref="G9:H9"/>
  </mergeCells>
  <printOptions horizontalCentered="1"/>
  <pageMargins left="0.70866141732283472" right="0.43" top="0.23622047244094491" bottom="0" header="0.31496062992125984" footer="0.31496062992125984"/>
  <pageSetup paperSize="9" scale="94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O29" sqref="O29"/>
    </sheetView>
  </sheetViews>
  <sheetFormatPr defaultRowHeight="13.2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90" zoomScaleNormal="90" zoomScaleSheetLayoutView="100" workbookViewId="0">
      <selection activeCell="R40" sqref="R40"/>
    </sheetView>
  </sheetViews>
  <sheetFormatPr defaultRowHeight="13.2"/>
  <cols>
    <col min="1" max="1" width="8.33203125" customWidth="1"/>
    <col min="2" max="2" width="15.5546875" customWidth="1"/>
    <col min="3" max="3" width="17.33203125" customWidth="1"/>
    <col min="4" max="4" width="21" customWidth="1"/>
    <col min="5" max="5" width="21.109375" customWidth="1"/>
    <col min="6" max="6" width="20.6640625" customWidth="1"/>
    <col min="7" max="7" width="23.5546875" customWidth="1"/>
    <col min="8" max="8" width="22.6640625" customWidth="1"/>
    <col min="9" max="9" width="9.88671875" customWidth="1"/>
  </cols>
  <sheetData>
    <row r="1" spans="1:9" ht="16.2">
      <c r="A1" s="731" t="s">
        <v>0</v>
      </c>
      <c r="B1" s="731"/>
      <c r="C1" s="731"/>
      <c r="D1" s="731"/>
      <c r="E1" s="731"/>
      <c r="F1" s="731"/>
      <c r="G1" s="731"/>
      <c r="H1" s="210" t="s">
        <v>262</v>
      </c>
    </row>
    <row r="2" spans="1:9" ht="22.2">
      <c r="A2" s="732" t="s">
        <v>654</v>
      </c>
      <c r="B2" s="732"/>
      <c r="C2" s="732"/>
      <c r="D2" s="732"/>
      <c r="E2" s="732"/>
      <c r="F2" s="732"/>
      <c r="G2" s="732"/>
      <c r="H2" s="732"/>
    </row>
    <row r="3" spans="1:9" ht="14.4">
      <c r="A3" s="212"/>
      <c r="B3" s="212"/>
    </row>
    <row r="4" spans="1:9" ht="18" customHeight="1">
      <c r="A4" s="733" t="s">
        <v>658</v>
      </c>
      <c r="B4" s="733"/>
      <c r="C4" s="733"/>
      <c r="D4" s="733"/>
      <c r="E4" s="733"/>
      <c r="F4" s="733"/>
      <c r="G4" s="733"/>
      <c r="H4" s="733"/>
    </row>
    <row r="5" spans="1:9" ht="14.4">
      <c r="A5" s="213" t="s">
        <v>857</v>
      </c>
      <c r="B5" s="213"/>
    </row>
    <row r="6" spans="1:9" ht="14.4">
      <c r="A6" s="213"/>
      <c r="B6" s="213"/>
      <c r="G6" s="734" t="s">
        <v>853</v>
      </c>
      <c r="H6" s="734"/>
      <c r="I6" s="118"/>
    </row>
    <row r="7" spans="1:9" ht="59.25" customHeight="1">
      <c r="A7" s="214" t="s">
        <v>2</v>
      </c>
      <c r="B7" s="214" t="s">
        <v>3</v>
      </c>
      <c r="C7" s="215" t="s">
        <v>263</v>
      </c>
      <c r="D7" s="215" t="s">
        <v>264</v>
      </c>
      <c r="E7" s="215" t="s">
        <v>265</v>
      </c>
      <c r="F7" s="215" t="s">
        <v>266</v>
      </c>
      <c r="G7" s="215" t="s">
        <v>267</v>
      </c>
      <c r="H7" s="215" t="s">
        <v>268</v>
      </c>
    </row>
    <row r="8" spans="1:9" s="210" customFormat="1" ht="14.4">
      <c r="A8" s="216" t="s">
        <v>269</v>
      </c>
      <c r="B8" s="216" t="s">
        <v>270</v>
      </c>
      <c r="C8" s="216" t="s">
        <v>271</v>
      </c>
      <c r="D8" s="216" t="s">
        <v>272</v>
      </c>
      <c r="E8" s="216" t="s">
        <v>273</v>
      </c>
      <c r="F8" s="216" t="s">
        <v>274</v>
      </c>
      <c r="G8" s="216" t="s">
        <v>275</v>
      </c>
      <c r="H8" s="216" t="s">
        <v>276</v>
      </c>
    </row>
    <row r="9" spans="1:9">
      <c r="A9" s="382">
        <v>1</v>
      </c>
      <c r="B9" s="19" t="s">
        <v>815</v>
      </c>
      <c r="C9" s="217">
        <v>137</v>
      </c>
      <c r="D9" s="433">
        <v>35</v>
      </c>
      <c r="E9" s="217">
        <v>136</v>
      </c>
      <c r="F9" s="217">
        <f>C9+D9+E9</f>
        <v>308</v>
      </c>
      <c r="G9" s="217">
        <v>308</v>
      </c>
      <c r="H9" s="735" t="s">
        <v>847</v>
      </c>
    </row>
    <row r="10" spans="1:9">
      <c r="A10" s="382">
        <v>2</v>
      </c>
      <c r="B10" s="19" t="s">
        <v>816</v>
      </c>
      <c r="C10" s="217">
        <v>66</v>
      </c>
      <c r="D10" s="217">
        <v>14</v>
      </c>
      <c r="E10">
        <v>60</v>
      </c>
      <c r="F10" s="217">
        <f t="shared" ref="F10:F19" si="0">C10+D10+E10</f>
        <v>140</v>
      </c>
      <c r="G10" s="217">
        <v>140</v>
      </c>
      <c r="H10" s="736"/>
    </row>
    <row r="11" spans="1:9">
      <c r="A11" s="382">
        <v>3</v>
      </c>
      <c r="B11" s="19" t="s">
        <v>817</v>
      </c>
      <c r="C11" s="217">
        <v>109</v>
      </c>
      <c r="D11" s="217">
        <v>22</v>
      </c>
      <c r="E11" s="217">
        <v>38</v>
      </c>
      <c r="F11" s="217">
        <f t="shared" si="0"/>
        <v>169</v>
      </c>
      <c r="G11" s="217">
        <v>169</v>
      </c>
      <c r="H11" s="736"/>
    </row>
    <row r="12" spans="1:9">
      <c r="A12" s="382">
        <v>4</v>
      </c>
      <c r="B12" s="19" t="s">
        <v>818</v>
      </c>
      <c r="C12" s="217">
        <v>55</v>
      </c>
      <c r="D12" s="217">
        <v>13</v>
      </c>
      <c r="E12" s="217">
        <v>52</v>
      </c>
      <c r="F12" s="217">
        <f t="shared" si="0"/>
        <v>120</v>
      </c>
      <c r="G12" s="217">
        <v>120</v>
      </c>
      <c r="H12" s="736"/>
    </row>
    <row r="13" spans="1:9">
      <c r="A13" s="382">
        <v>5</v>
      </c>
      <c r="B13" s="19" t="s">
        <v>819</v>
      </c>
      <c r="C13" s="217">
        <v>130</v>
      </c>
      <c r="D13" s="217">
        <v>30</v>
      </c>
      <c r="E13" s="217">
        <v>21</v>
      </c>
      <c r="F13" s="217">
        <f t="shared" si="0"/>
        <v>181</v>
      </c>
      <c r="G13" s="217">
        <v>181</v>
      </c>
      <c r="H13" s="736"/>
    </row>
    <row r="14" spans="1:9">
      <c r="A14" s="382">
        <v>6</v>
      </c>
      <c r="B14" s="19" t="s">
        <v>820</v>
      </c>
      <c r="C14" s="217">
        <v>137</v>
      </c>
      <c r="D14" s="217">
        <v>31</v>
      </c>
      <c r="E14" s="217">
        <v>64</v>
      </c>
      <c r="F14" s="217">
        <f t="shared" si="0"/>
        <v>232</v>
      </c>
      <c r="G14" s="217">
        <v>232</v>
      </c>
      <c r="H14" s="736"/>
    </row>
    <row r="15" spans="1:9">
      <c r="A15" s="382">
        <v>7</v>
      </c>
      <c r="B15" s="19" t="s">
        <v>821</v>
      </c>
      <c r="C15" s="217">
        <v>72</v>
      </c>
      <c r="D15" s="217">
        <v>13</v>
      </c>
      <c r="E15" s="217">
        <v>47</v>
      </c>
      <c r="F15" s="217">
        <f t="shared" si="0"/>
        <v>132</v>
      </c>
      <c r="G15" s="217">
        <v>132</v>
      </c>
      <c r="H15" s="736"/>
    </row>
    <row r="16" spans="1:9">
      <c r="A16" s="382">
        <v>8</v>
      </c>
      <c r="B16" s="19" t="s">
        <v>822</v>
      </c>
      <c r="C16" s="217">
        <v>105</v>
      </c>
      <c r="D16" s="217">
        <v>42</v>
      </c>
      <c r="E16" s="217">
        <v>40</v>
      </c>
      <c r="F16" s="217">
        <f t="shared" si="0"/>
        <v>187</v>
      </c>
      <c r="G16" s="217">
        <v>187</v>
      </c>
      <c r="H16" s="736"/>
    </row>
    <row r="17" spans="1:15">
      <c r="A17" s="382">
        <v>9</v>
      </c>
      <c r="B17" s="19" t="s">
        <v>823</v>
      </c>
      <c r="C17" s="217">
        <v>115</v>
      </c>
      <c r="D17" s="217">
        <v>28</v>
      </c>
      <c r="E17" s="217">
        <v>62</v>
      </c>
      <c r="F17" s="217">
        <f t="shared" si="0"/>
        <v>205</v>
      </c>
      <c r="G17" s="217">
        <v>205</v>
      </c>
      <c r="H17" s="736"/>
    </row>
    <row r="18" spans="1:15">
      <c r="A18" s="382">
        <v>10</v>
      </c>
      <c r="B18" s="19" t="s">
        <v>824</v>
      </c>
      <c r="C18" s="217">
        <v>97</v>
      </c>
      <c r="D18" s="217">
        <v>18</v>
      </c>
      <c r="E18" s="217">
        <v>50</v>
      </c>
      <c r="F18" s="217">
        <f t="shared" si="0"/>
        <v>165</v>
      </c>
      <c r="G18" s="217">
        <v>165</v>
      </c>
      <c r="H18" s="736"/>
    </row>
    <row r="19" spans="1:15">
      <c r="A19" s="382">
        <v>11</v>
      </c>
      <c r="B19" s="19" t="s">
        <v>825</v>
      </c>
      <c r="C19" s="217">
        <v>123</v>
      </c>
      <c r="D19" s="217">
        <v>18</v>
      </c>
      <c r="E19" s="217">
        <v>96</v>
      </c>
      <c r="F19" s="217">
        <f t="shared" si="0"/>
        <v>237</v>
      </c>
      <c r="G19" s="217">
        <v>237</v>
      </c>
      <c r="H19" s="736"/>
    </row>
    <row r="20" spans="1:15">
      <c r="A20" s="9" t="s">
        <v>15</v>
      </c>
      <c r="B20" s="9"/>
      <c r="C20" s="217">
        <f>SUM(C9:C19)</f>
        <v>1146</v>
      </c>
      <c r="D20" s="217">
        <f>SUM(D9:D19)</f>
        <v>264</v>
      </c>
      <c r="E20" s="217">
        <f>SUM(E9:E19)</f>
        <v>666</v>
      </c>
      <c r="F20" s="217">
        <f>SUM(F9:F19)</f>
        <v>2076</v>
      </c>
      <c r="G20" s="217">
        <v>2076</v>
      </c>
      <c r="H20" s="737"/>
    </row>
    <row r="21" spans="1:15">
      <c r="A21" s="13"/>
      <c r="B21" s="13"/>
      <c r="C21" s="418"/>
      <c r="D21" s="418"/>
      <c r="E21" s="418"/>
      <c r="F21" s="418"/>
      <c r="G21" s="418"/>
      <c r="H21" s="13"/>
    </row>
    <row r="23" spans="1:15">
      <c r="A23" s="218" t="s">
        <v>277</v>
      </c>
    </row>
    <row r="28" spans="1:15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</row>
    <row r="29" spans="1:15">
      <c r="A29" t="s">
        <v>18</v>
      </c>
    </row>
    <row r="30" spans="1:15">
      <c r="F30" s="673" t="s">
        <v>858</v>
      </c>
      <c r="G30" s="673"/>
    </row>
    <row r="31" spans="1:15">
      <c r="F31" s="673" t="s">
        <v>860</v>
      </c>
      <c r="G31" s="673"/>
    </row>
  </sheetData>
  <mergeCells count="7">
    <mergeCell ref="F30:G30"/>
    <mergeCell ref="F31:G31"/>
    <mergeCell ref="A1:G1"/>
    <mergeCell ref="A2:H2"/>
    <mergeCell ref="A4:H4"/>
    <mergeCell ref="G6:H6"/>
    <mergeCell ref="H9:H20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opLeftCell="A10" zoomScaleSheetLayoutView="85" workbookViewId="0">
      <selection activeCell="R40" sqref="R40"/>
    </sheetView>
  </sheetViews>
  <sheetFormatPr defaultRowHeight="13.2"/>
  <cols>
    <col min="1" max="1" width="8" customWidth="1"/>
    <col min="2" max="2" width="11.6640625" customWidth="1"/>
    <col min="3" max="3" width="9.6640625" customWidth="1"/>
    <col min="5" max="5" width="9.5546875" customWidth="1"/>
    <col min="6" max="6" width="9.6640625" customWidth="1"/>
    <col min="7" max="7" width="10" customWidth="1"/>
    <col min="8" max="8" width="9.88671875" customWidth="1"/>
    <col min="10" max="10" width="10.6640625" customWidth="1"/>
    <col min="11" max="11" width="8.88671875" customWidth="1"/>
    <col min="12" max="12" width="9.88671875" customWidth="1"/>
    <col min="13" max="13" width="8.88671875" customWidth="1"/>
    <col min="14" max="14" width="11" customWidth="1"/>
  </cols>
  <sheetData>
    <row r="1" spans="1:18" ht="12.75" customHeight="1">
      <c r="D1" s="673"/>
      <c r="E1" s="673"/>
      <c r="F1" s="673"/>
      <c r="G1" s="673"/>
      <c r="H1" s="673"/>
      <c r="I1" s="673"/>
      <c r="L1" s="738" t="s">
        <v>83</v>
      </c>
      <c r="M1" s="738"/>
    </row>
    <row r="2" spans="1:18" ht="15.6">
      <c r="A2" s="669" t="s">
        <v>0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</row>
    <row r="3" spans="1:18" ht="21">
      <c r="A3" s="670" t="s">
        <v>654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</row>
    <row r="4" spans="1:18" ht="11.25" customHeight="1"/>
    <row r="5" spans="1:18" ht="15.6">
      <c r="A5" s="669" t="s">
        <v>659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</row>
    <row r="7" spans="1:18">
      <c r="A7" s="672" t="s">
        <v>857</v>
      </c>
      <c r="B7" s="672"/>
      <c r="K7" s="118"/>
      <c r="L7" s="740" t="s">
        <v>853</v>
      </c>
      <c r="M7" s="740"/>
      <c r="N7" s="740"/>
    </row>
    <row r="8" spans="1:18">
      <c r="A8" s="31"/>
      <c r="B8" s="31"/>
      <c r="K8" s="106"/>
      <c r="L8" s="135"/>
      <c r="M8" s="141"/>
      <c r="N8" s="135"/>
    </row>
    <row r="9" spans="1:18" ht="15.75" customHeight="1">
      <c r="A9" s="741" t="s">
        <v>2</v>
      </c>
      <c r="B9" s="741" t="s">
        <v>3</v>
      </c>
      <c r="C9" s="635" t="s">
        <v>4</v>
      </c>
      <c r="D9" s="635"/>
      <c r="E9" s="635"/>
      <c r="F9" s="636"/>
      <c r="G9" s="739"/>
      <c r="H9" s="677" t="s">
        <v>97</v>
      </c>
      <c r="I9" s="677"/>
      <c r="J9" s="677"/>
      <c r="K9" s="677"/>
      <c r="L9" s="677"/>
      <c r="M9" s="741" t="s">
        <v>132</v>
      </c>
      <c r="N9" s="654" t="s">
        <v>133</v>
      </c>
    </row>
    <row r="10" spans="1:18" ht="39.6">
      <c r="A10" s="742"/>
      <c r="B10" s="742"/>
      <c r="C10" s="5" t="s">
        <v>5</v>
      </c>
      <c r="D10" s="5" t="s">
        <v>6</v>
      </c>
      <c r="E10" s="5" t="s">
        <v>368</v>
      </c>
      <c r="F10" s="7" t="s">
        <v>95</v>
      </c>
      <c r="G10" s="6" t="s">
        <v>369</v>
      </c>
      <c r="H10" s="5" t="s">
        <v>5</v>
      </c>
      <c r="I10" s="5" t="s">
        <v>6</v>
      </c>
      <c r="J10" s="5" t="s">
        <v>368</v>
      </c>
      <c r="K10" s="7" t="s">
        <v>95</v>
      </c>
      <c r="L10" s="7" t="s">
        <v>370</v>
      </c>
      <c r="M10" s="742"/>
      <c r="N10" s="654"/>
      <c r="Q10" s="13"/>
      <c r="R10" s="13"/>
    </row>
    <row r="11" spans="1:18" s="15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8">
      <c r="A12" s="382">
        <v>1</v>
      </c>
      <c r="B12" s="19" t="s">
        <v>815</v>
      </c>
      <c r="C12" s="19">
        <v>137</v>
      </c>
      <c r="D12" s="8">
        <v>0</v>
      </c>
      <c r="E12" s="8">
        <v>0</v>
      </c>
      <c r="F12" s="8">
        <v>0</v>
      </c>
      <c r="G12" s="19">
        <v>137</v>
      </c>
      <c r="H12" s="19">
        <v>137</v>
      </c>
      <c r="I12" s="352">
        <v>0</v>
      </c>
      <c r="J12" s="352">
        <v>0</v>
      </c>
      <c r="K12" s="352">
        <v>0</v>
      </c>
      <c r="L12" s="352">
        <v>0</v>
      </c>
      <c r="M12" s="19">
        <v>137</v>
      </c>
      <c r="N12" s="9"/>
    </row>
    <row r="13" spans="1:18">
      <c r="A13" s="382">
        <v>2</v>
      </c>
      <c r="B13" s="19" t="s">
        <v>816</v>
      </c>
      <c r="C13" s="19">
        <v>66</v>
      </c>
      <c r="D13" s="8">
        <v>0</v>
      </c>
      <c r="E13" s="8">
        <v>0</v>
      </c>
      <c r="F13" s="8">
        <v>0</v>
      </c>
      <c r="G13" s="19">
        <v>66</v>
      </c>
      <c r="H13" s="19">
        <v>66</v>
      </c>
      <c r="I13" s="352">
        <v>0</v>
      </c>
      <c r="J13" s="352">
        <v>0</v>
      </c>
      <c r="K13" s="352">
        <v>0</v>
      </c>
      <c r="L13" s="352">
        <v>0</v>
      </c>
      <c r="M13" s="19">
        <v>66</v>
      </c>
      <c r="N13" s="9"/>
    </row>
    <row r="14" spans="1:18">
      <c r="A14" s="382">
        <v>3</v>
      </c>
      <c r="B14" s="19" t="s">
        <v>817</v>
      </c>
      <c r="C14" s="19">
        <v>109</v>
      </c>
      <c r="D14" s="8">
        <v>0</v>
      </c>
      <c r="E14" s="8">
        <v>0</v>
      </c>
      <c r="F14" s="8">
        <v>0</v>
      </c>
      <c r="G14" s="19">
        <v>109</v>
      </c>
      <c r="H14" s="19">
        <v>109</v>
      </c>
      <c r="I14" s="352">
        <v>0</v>
      </c>
      <c r="J14" s="352">
        <v>0</v>
      </c>
      <c r="K14" s="352">
        <v>0</v>
      </c>
      <c r="L14" s="352">
        <v>0</v>
      </c>
      <c r="M14" s="19">
        <v>109</v>
      </c>
      <c r="N14" s="9"/>
    </row>
    <row r="15" spans="1:18">
      <c r="A15" s="382">
        <v>4</v>
      </c>
      <c r="B15" s="19" t="s">
        <v>818</v>
      </c>
      <c r="C15" s="19">
        <v>55</v>
      </c>
      <c r="D15" s="8">
        <v>0</v>
      </c>
      <c r="E15" s="8">
        <v>0</v>
      </c>
      <c r="F15" s="8">
        <v>0</v>
      </c>
      <c r="G15" s="19">
        <v>55</v>
      </c>
      <c r="H15" s="19">
        <v>55</v>
      </c>
      <c r="I15" s="352">
        <v>0</v>
      </c>
      <c r="J15" s="352">
        <v>0</v>
      </c>
      <c r="K15" s="352">
        <v>0</v>
      </c>
      <c r="L15" s="352">
        <v>0</v>
      </c>
      <c r="M15" s="19">
        <v>55</v>
      </c>
      <c r="N15" s="9"/>
    </row>
    <row r="16" spans="1:18">
      <c r="A16" s="382">
        <v>5</v>
      </c>
      <c r="B16" s="19" t="s">
        <v>819</v>
      </c>
      <c r="C16" s="19">
        <v>130</v>
      </c>
      <c r="D16" s="8">
        <v>0</v>
      </c>
      <c r="E16" s="8">
        <v>0</v>
      </c>
      <c r="F16" s="8">
        <v>0</v>
      </c>
      <c r="G16" s="19">
        <v>130</v>
      </c>
      <c r="H16" s="19">
        <v>130</v>
      </c>
      <c r="I16" s="352">
        <v>0</v>
      </c>
      <c r="J16" s="352">
        <v>0</v>
      </c>
      <c r="K16" s="352">
        <v>0</v>
      </c>
      <c r="L16" s="352">
        <v>0</v>
      </c>
      <c r="M16" s="19">
        <v>130</v>
      </c>
      <c r="N16" s="9"/>
    </row>
    <row r="17" spans="1:14">
      <c r="A17" s="382">
        <v>6</v>
      </c>
      <c r="B17" s="19" t="s">
        <v>820</v>
      </c>
      <c r="C17" s="19">
        <v>137</v>
      </c>
      <c r="D17" s="8">
        <v>0</v>
      </c>
      <c r="E17" s="8">
        <v>0</v>
      </c>
      <c r="F17" s="8">
        <v>0</v>
      </c>
      <c r="G17" s="19">
        <v>137</v>
      </c>
      <c r="H17" s="19">
        <v>137</v>
      </c>
      <c r="I17" s="352">
        <v>0</v>
      </c>
      <c r="J17" s="352">
        <v>0</v>
      </c>
      <c r="K17" s="352">
        <v>0</v>
      </c>
      <c r="L17" s="352">
        <v>0</v>
      </c>
      <c r="M17" s="19">
        <v>137</v>
      </c>
      <c r="N17" s="9"/>
    </row>
    <row r="18" spans="1:14">
      <c r="A18" s="382">
        <v>7</v>
      </c>
      <c r="B18" s="19" t="s">
        <v>821</v>
      </c>
      <c r="C18" s="19">
        <v>72</v>
      </c>
      <c r="D18" s="8">
        <v>0</v>
      </c>
      <c r="E18" s="8">
        <v>0</v>
      </c>
      <c r="F18" s="8">
        <v>0</v>
      </c>
      <c r="G18" s="19">
        <v>72</v>
      </c>
      <c r="H18" s="19">
        <v>72</v>
      </c>
      <c r="I18" s="352">
        <v>0</v>
      </c>
      <c r="J18" s="352">
        <v>0</v>
      </c>
      <c r="K18" s="352">
        <v>0</v>
      </c>
      <c r="L18" s="352">
        <v>0</v>
      </c>
      <c r="M18" s="19">
        <v>72</v>
      </c>
      <c r="N18" s="9"/>
    </row>
    <row r="19" spans="1:14">
      <c r="A19" s="382">
        <v>8</v>
      </c>
      <c r="B19" s="19" t="s">
        <v>822</v>
      </c>
      <c r="C19" s="19">
        <v>105</v>
      </c>
      <c r="D19" s="8">
        <v>0</v>
      </c>
      <c r="E19" s="8">
        <v>0</v>
      </c>
      <c r="F19" s="8">
        <v>0</v>
      </c>
      <c r="G19" s="19">
        <v>105</v>
      </c>
      <c r="H19" s="19">
        <v>105</v>
      </c>
      <c r="I19" s="352">
        <v>0</v>
      </c>
      <c r="J19" s="352">
        <v>0</v>
      </c>
      <c r="K19" s="352">
        <v>0</v>
      </c>
      <c r="L19" s="352">
        <v>0</v>
      </c>
      <c r="M19" s="19">
        <v>105</v>
      </c>
      <c r="N19" s="9"/>
    </row>
    <row r="20" spans="1:14">
      <c r="A20" s="382">
        <v>9</v>
      </c>
      <c r="B20" s="19" t="s">
        <v>823</v>
      </c>
      <c r="C20" s="19">
        <v>115</v>
      </c>
      <c r="D20" s="8">
        <v>0</v>
      </c>
      <c r="E20" s="8">
        <v>0</v>
      </c>
      <c r="F20" s="8">
        <v>0</v>
      </c>
      <c r="G20" s="19">
        <v>115</v>
      </c>
      <c r="H20" s="19">
        <v>115</v>
      </c>
      <c r="I20" s="352">
        <v>0</v>
      </c>
      <c r="J20" s="352">
        <v>0</v>
      </c>
      <c r="K20" s="352">
        <v>0</v>
      </c>
      <c r="L20" s="352">
        <v>0</v>
      </c>
      <c r="M20" s="19">
        <v>115</v>
      </c>
      <c r="N20" s="9"/>
    </row>
    <row r="21" spans="1:14">
      <c r="A21" s="382">
        <v>10</v>
      </c>
      <c r="B21" s="19" t="s">
        <v>824</v>
      </c>
      <c r="C21" s="19">
        <v>97</v>
      </c>
      <c r="D21" s="8">
        <v>0</v>
      </c>
      <c r="E21" s="8">
        <v>0</v>
      </c>
      <c r="F21" s="8">
        <v>0</v>
      </c>
      <c r="G21" s="19">
        <v>97</v>
      </c>
      <c r="H21" s="19">
        <v>97</v>
      </c>
      <c r="I21" s="352">
        <v>0</v>
      </c>
      <c r="J21" s="352">
        <v>0</v>
      </c>
      <c r="K21" s="352">
        <v>0</v>
      </c>
      <c r="L21" s="352">
        <v>0</v>
      </c>
      <c r="M21" s="19">
        <v>97</v>
      </c>
      <c r="N21" s="9"/>
    </row>
    <row r="22" spans="1:14">
      <c r="A22" s="382">
        <v>11</v>
      </c>
      <c r="B22" s="19" t="s">
        <v>825</v>
      </c>
      <c r="C22" s="19">
        <v>123</v>
      </c>
      <c r="D22" s="8">
        <v>0</v>
      </c>
      <c r="E22" s="8">
        <v>0</v>
      </c>
      <c r="F22" s="8">
        <v>0</v>
      </c>
      <c r="G22" s="19">
        <v>123</v>
      </c>
      <c r="H22" s="19">
        <v>123</v>
      </c>
      <c r="I22" s="352">
        <v>0</v>
      </c>
      <c r="J22" s="352">
        <v>0</v>
      </c>
      <c r="K22" s="352">
        <v>0</v>
      </c>
      <c r="L22" s="352">
        <v>0</v>
      </c>
      <c r="M22" s="19">
        <v>123</v>
      </c>
      <c r="N22" s="9"/>
    </row>
    <row r="23" spans="1:14">
      <c r="A23" s="3" t="s">
        <v>15</v>
      </c>
      <c r="B23" s="9"/>
      <c r="C23" s="9">
        <f>SUM(C12:C22)</f>
        <v>1146</v>
      </c>
      <c r="D23" s="8">
        <v>0</v>
      </c>
      <c r="E23" s="8">
        <v>0</v>
      </c>
      <c r="F23" s="8">
        <v>0</v>
      </c>
      <c r="G23" s="10">
        <f>SUM(G12:G22)</f>
        <v>1146</v>
      </c>
      <c r="H23" s="10">
        <f t="shared" ref="H23:M23" si="0">SUM(H12:H22)</f>
        <v>1146</v>
      </c>
      <c r="I23" s="419">
        <f t="shared" si="0"/>
        <v>0</v>
      </c>
      <c r="J23" s="419">
        <f t="shared" si="0"/>
        <v>0</v>
      </c>
      <c r="K23" s="419">
        <f t="shared" si="0"/>
        <v>0</v>
      </c>
      <c r="L23" s="419">
        <f t="shared" si="0"/>
        <v>0</v>
      </c>
      <c r="M23" s="10">
        <f t="shared" si="0"/>
        <v>1146</v>
      </c>
      <c r="N23" s="9"/>
    </row>
    <row r="24" spans="1:14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4">
      <c r="A25" s="11" t="s">
        <v>7</v>
      </c>
    </row>
    <row r="26" spans="1:14">
      <c r="A26" t="s">
        <v>8</v>
      </c>
    </row>
    <row r="27" spans="1:14">
      <c r="A27" t="s">
        <v>9</v>
      </c>
      <c r="J27" s="12" t="s">
        <v>10</v>
      </c>
      <c r="K27" s="12"/>
      <c r="L27" s="12" t="s">
        <v>10</v>
      </c>
    </row>
    <row r="28" spans="1:14">
      <c r="A28" s="16" t="s">
        <v>441</v>
      </c>
      <c r="J28" s="12"/>
      <c r="K28" s="12"/>
      <c r="L28" s="12"/>
    </row>
    <row r="29" spans="1:14">
      <c r="C29" s="16" t="s">
        <v>442</v>
      </c>
      <c r="E29" s="13"/>
      <c r="F29" s="13"/>
      <c r="G29" s="13"/>
      <c r="H29" s="13"/>
      <c r="I29" s="13"/>
      <c r="J29" s="13"/>
      <c r="K29" s="13"/>
      <c r="L29" s="13"/>
      <c r="M29" s="13"/>
    </row>
    <row r="34" spans="1:14">
      <c r="A34" t="s">
        <v>150</v>
      </c>
    </row>
    <row r="35" spans="1:14">
      <c r="J35" s="673" t="s">
        <v>858</v>
      </c>
      <c r="K35" s="673"/>
      <c r="L35" s="673"/>
      <c r="M35" s="673"/>
      <c r="N35" s="673"/>
    </row>
    <row r="36" spans="1:14">
      <c r="J36" s="673" t="s">
        <v>913</v>
      </c>
      <c r="K36" s="673"/>
      <c r="L36" s="673"/>
      <c r="M36" s="673"/>
      <c r="N36" s="673"/>
    </row>
  </sheetData>
  <mergeCells count="15">
    <mergeCell ref="J35:N35"/>
    <mergeCell ref="J36:N36"/>
    <mergeCell ref="D1:I1"/>
    <mergeCell ref="A5:M5"/>
    <mergeCell ref="A3:M3"/>
    <mergeCell ref="A2:M2"/>
    <mergeCell ref="L1:M1"/>
    <mergeCell ref="H9:L9"/>
    <mergeCell ref="C9:G9"/>
    <mergeCell ref="N9:N10"/>
    <mergeCell ref="L7:N7"/>
    <mergeCell ref="A7:B7"/>
    <mergeCell ref="M9:M10"/>
    <mergeCell ref="B9:B10"/>
    <mergeCell ref="A9:A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opLeftCell="A7" zoomScaleSheetLayoutView="90" workbookViewId="0">
      <selection activeCell="R40" sqref="R40"/>
    </sheetView>
  </sheetViews>
  <sheetFormatPr defaultRowHeight="13.2"/>
  <cols>
    <col min="1" max="1" width="7.5546875" customWidth="1"/>
    <col min="2" max="2" width="15.44140625" bestFit="1" customWidth="1"/>
    <col min="3" max="3" width="9.6640625" customWidth="1"/>
    <col min="5" max="5" width="9.5546875" customWidth="1"/>
    <col min="6" max="6" width="7.5546875" customWidth="1"/>
    <col min="7" max="7" width="8.44140625" customWidth="1"/>
    <col min="8" max="8" width="10.5546875" customWidth="1"/>
    <col min="9" max="9" width="9.88671875" customWidth="1"/>
    <col min="12" max="12" width="7.5546875" customWidth="1"/>
    <col min="13" max="13" width="12.33203125" customWidth="1"/>
    <col min="14" max="14" width="15.88671875" customWidth="1"/>
  </cols>
  <sheetData>
    <row r="1" spans="1:19" ht="12.75" customHeight="1">
      <c r="D1" s="673"/>
      <c r="E1" s="673"/>
      <c r="F1" s="673"/>
      <c r="G1" s="673"/>
      <c r="H1" s="673"/>
      <c r="I1" s="673"/>
      <c r="J1" s="673"/>
      <c r="K1" s="1"/>
      <c r="M1" s="108" t="s">
        <v>84</v>
      </c>
    </row>
    <row r="2" spans="1:19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</row>
    <row r="3" spans="1:19" ht="21">
      <c r="A3" s="670" t="s">
        <v>654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</row>
    <row r="4" spans="1:19" ht="11.25" customHeight="1"/>
    <row r="5" spans="1:19" ht="15.6">
      <c r="A5" s="671" t="s">
        <v>660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</row>
    <row r="7" spans="1:19">
      <c r="A7" s="672" t="s">
        <v>906</v>
      </c>
      <c r="B7" s="672"/>
      <c r="L7" s="740" t="s">
        <v>853</v>
      </c>
      <c r="M7" s="740"/>
      <c r="N7" s="740"/>
    </row>
    <row r="8" spans="1:19" ht="15.75" customHeight="1">
      <c r="A8" s="741" t="s">
        <v>2</v>
      </c>
      <c r="B8" s="741" t="s">
        <v>3</v>
      </c>
      <c r="C8" s="635" t="s">
        <v>4</v>
      </c>
      <c r="D8" s="635"/>
      <c r="E8" s="635"/>
      <c r="F8" s="635"/>
      <c r="G8" s="635"/>
      <c r="H8" s="635" t="s">
        <v>97</v>
      </c>
      <c r="I8" s="635"/>
      <c r="J8" s="635"/>
      <c r="K8" s="635"/>
      <c r="L8" s="635"/>
      <c r="M8" s="741" t="s">
        <v>132</v>
      </c>
      <c r="N8" s="654" t="s">
        <v>133</v>
      </c>
    </row>
    <row r="9" spans="1:19" ht="52.8">
      <c r="A9" s="742"/>
      <c r="B9" s="742"/>
      <c r="C9" s="5" t="s">
        <v>5</v>
      </c>
      <c r="D9" s="5" t="s">
        <v>6</v>
      </c>
      <c r="E9" s="5" t="s">
        <v>368</v>
      </c>
      <c r="F9" s="5" t="s">
        <v>95</v>
      </c>
      <c r="G9" s="5" t="s">
        <v>207</v>
      </c>
      <c r="H9" s="5" t="s">
        <v>5</v>
      </c>
      <c r="I9" s="5" t="s">
        <v>6</v>
      </c>
      <c r="J9" s="5" t="s">
        <v>368</v>
      </c>
      <c r="K9" s="5" t="s">
        <v>95</v>
      </c>
      <c r="L9" s="5" t="s">
        <v>206</v>
      </c>
      <c r="M9" s="742"/>
      <c r="N9" s="654"/>
      <c r="R9" s="9"/>
      <c r="S9" s="13"/>
    </row>
    <row r="10" spans="1:19" s="15" customForma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9">
      <c r="A11" s="382">
        <v>1</v>
      </c>
      <c r="B11" s="19" t="s">
        <v>815</v>
      </c>
      <c r="C11" s="19">
        <v>136</v>
      </c>
      <c r="D11" s="9">
        <v>0</v>
      </c>
      <c r="E11" s="9">
        <v>0</v>
      </c>
      <c r="F11" s="9">
        <v>0</v>
      </c>
      <c r="G11" s="19">
        <v>136</v>
      </c>
      <c r="H11" s="19">
        <v>136</v>
      </c>
      <c r="I11" s="9">
        <v>0</v>
      </c>
      <c r="J11" s="9">
        <v>0</v>
      </c>
      <c r="K11" s="9">
        <v>0</v>
      </c>
      <c r="L11" s="19">
        <v>136</v>
      </c>
      <c r="M11" s="19">
        <v>0</v>
      </c>
      <c r="N11" s="9"/>
    </row>
    <row r="12" spans="1:19">
      <c r="A12" s="382">
        <v>2</v>
      </c>
      <c r="B12" s="19" t="s">
        <v>816</v>
      </c>
      <c r="C12" s="19">
        <v>60</v>
      </c>
      <c r="D12" s="9">
        <v>0</v>
      </c>
      <c r="E12" s="9">
        <v>0</v>
      </c>
      <c r="F12" s="9">
        <v>0</v>
      </c>
      <c r="G12" s="19">
        <v>60</v>
      </c>
      <c r="H12" s="19">
        <v>60</v>
      </c>
      <c r="I12" s="9">
        <v>0</v>
      </c>
      <c r="J12" s="9">
        <v>0</v>
      </c>
      <c r="K12" s="9">
        <v>0</v>
      </c>
      <c r="L12" s="19">
        <v>60</v>
      </c>
      <c r="M12" s="19">
        <v>0</v>
      </c>
      <c r="N12" s="9"/>
    </row>
    <row r="13" spans="1:19">
      <c r="A13" s="382">
        <v>3</v>
      </c>
      <c r="B13" s="19" t="s">
        <v>817</v>
      </c>
      <c r="C13" s="19">
        <v>38</v>
      </c>
      <c r="D13" s="9">
        <v>0</v>
      </c>
      <c r="E13" s="9">
        <v>0</v>
      </c>
      <c r="F13" s="9">
        <v>0</v>
      </c>
      <c r="G13" s="19">
        <v>38</v>
      </c>
      <c r="H13" s="19">
        <v>38</v>
      </c>
      <c r="I13" s="9">
        <v>0</v>
      </c>
      <c r="J13" s="9">
        <v>0</v>
      </c>
      <c r="K13" s="9">
        <v>0</v>
      </c>
      <c r="L13" s="19">
        <v>38</v>
      </c>
      <c r="M13" s="19">
        <v>0</v>
      </c>
      <c r="N13" s="9"/>
    </row>
    <row r="14" spans="1:19">
      <c r="A14" s="382">
        <v>4</v>
      </c>
      <c r="B14" s="19" t="s">
        <v>818</v>
      </c>
      <c r="C14" s="19">
        <v>52</v>
      </c>
      <c r="D14" s="9">
        <v>0</v>
      </c>
      <c r="E14" s="9">
        <v>0</v>
      </c>
      <c r="F14" s="9">
        <v>0</v>
      </c>
      <c r="G14" s="19">
        <v>52</v>
      </c>
      <c r="H14" s="19">
        <v>52</v>
      </c>
      <c r="I14" s="9">
        <v>0</v>
      </c>
      <c r="J14" s="9">
        <v>0</v>
      </c>
      <c r="K14" s="9">
        <v>0</v>
      </c>
      <c r="L14" s="19">
        <v>52</v>
      </c>
      <c r="M14" s="19">
        <v>0</v>
      </c>
      <c r="N14" s="9"/>
    </row>
    <row r="15" spans="1:19">
      <c r="A15" s="382">
        <v>5</v>
      </c>
      <c r="B15" s="19" t="s">
        <v>819</v>
      </c>
      <c r="C15" s="19">
        <v>21</v>
      </c>
      <c r="D15" s="9">
        <v>0</v>
      </c>
      <c r="E15" s="9">
        <v>0</v>
      </c>
      <c r="F15" s="9">
        <v>0</v>
      </c>
      <c r="G15" s="19">
        <v>21</v>
      </c>
      <c r="H15" s="19">
        <v>21</v>
      </c>
      <c r="I15" s="9">
        <v>0</v>
      </c>
      <c r="J15" s="9">
        <v>0</v>
      </c>
      <c r="K15" s="9">
        <v>0</v>
      </c>
      <c r="L15" s="19">
        <v>21</v>
      </c>
      <c r="M15" s="19">
        <v>0</v>
      </c>
      <c r="N15" s="9"/>
    </row>
    <row r="16" spans="1:19">
      <c r="A16" s="382">
        <v>6</v>
      </c>
      <c r="B16" s="19" t="s">
        <v>820</v>
      </c>
      <c r="C16" s="19">
        <v>64</v>
      </c>
      <c r="D16" s="9">
        <v>0</v>
      </c>
      <c r="E16" s="9">
        <v>0</v>
      </c>
      <c r="F16" s="9">
        <v>0</v>
      </c>
      <c r="G16" s="19">
        <v>64</v>
      </c>
      <c r="H16" s="19">
        <v>64</v>
      </c>
      <c r="I16" s="9">
        <v>0</v>
      </c>
      <c r="J16" s="9">
        <v>0</v>
      </c>
      <c r="K16" s="9">
        <v>0</v>
      </c>
      <c r="L16" s="19">
        <v>64</v>
      </c>
      <c r="M16" s="19">
        <v>0</v>
      </c>
      <c r="N16" s="9"/>
    </row>
    <row r="17" spans="1:14">
      <c r="A17" s="382">
        <v>7</v>
      </c>
      <c r="B17" s="19" t="s">
        <v>821</v>
      </c>
      <c r="C17" s="19">
        <v>47</v>
      </c>
      <c r="D17" s="9">
        <v>0</v>
      </c>
      <c r="E17" s="9">
        <v>0</v>
      </c>
      <c r="F17" s="9">
        <v>0</v>
      </c>
      <c r="G17" s="19">
        <v>47</v>
      </c>
      <c r="H17" s="19">
        <v>47</v>
      </c>
      <c r="I17" s="9">
        <v>0</v>
      </c>
      <c r="J17" s="9">
        <v>0</v>
      </c>
      <c r="K17" s="9">
        <v>0</v>
      </c>
      <c r="L17" s="19">
        <v>47</v>
      </c>
      <c r="M17" s="19">
        <v>0</v>
      </c>
      <c r="N17" s="9"/>
    </row>
    <row r="18" spans="1:14">
      <c r="A18" s="382">
        <v>8</v>
      </c>
      <c r="B18" s="19" t="s">
        <v>822</v>
      </c>
      <c r="C18" s="19">
        <v>40</v>
      </c>
      <c r="D18" s="9">
        <v>0</v>
      </c>
      <c r="E18" s="9">
        <v>0</v>
      </c>
      <c r="F18" s="9">
        <v>0</v>
      </c>
      <c r="G18" s="19">
        <v>40</v>
      </c>
      <c r="H18" s="19">
        <v>40</v>
      </c>
      <c r="I18" s="9">
        <v>0</v>
      </c>
      <c r="J18" s="9">
        <v>0</v>
      </c>
      <c r="K18" s="9">
        <v>0</v>
      </c>
      <c r="L18" s="19">
        <v>40</v>
      </c>
      <c r="M18" s="19">
        <v>0</v>
      </c>
      <c r="N18" s="9"/>
    </row>
    <row r="19" spans="1:14">
      <c r="A19" s="382">
        <v>9</v>
      </c>
      <c r="B19" s="19" t="s">
        <v>823</v>
      </c>
      <c r="C19" s="19">
        <v>62</v>
      </c>
      <c r="D19" s="9">
        <v>0</v>
      </c>
      <c r="E19" s="9">
        <v>0</v>
      </c>
      <c r="F19" s="9">
        <v>0</v>
      </c>
      <c r="G19" s="19">
        <v>62</v>
      </c>
      <c r="H19" s="19">
        <v>62</v>
      </c>
      <c r="I19" s="9">
        <v>0</v>
      </c>
      <c r="J19" s="9">
        <v>0</v>
      </c>
      <c r="K19" s="9">
        <v>0</v>
      </c>
      <c r="L19" s="19">
        <v>62</v>
      </c>
      <c r="M19" s="19">
        <v>0</v>
      </c>
      <c r="N19" s="9"/>
    </row>
    <row r="20" spans="1:14">
      <c r="A20" s="382">
        <v>10</v>
      </c>
      <c r="B20" s="19" t="s">
        <v>824</v>
      </c>
      <c r="C20" s="19">
        <v>50</v>
      </c>
      <c r="D20" s="9">
        <v>0</v>
      </c>
      <c r="E20" s="9">
        <v>0</v>
      </c>
      <c r="F20" s="9">
        <v>0</v>
      </c>
      <c r="G20" s="19">
        <v>50</v>
      </c>
      <c r="H20" s="19">
        <v>50</v>
      </c>
      <c r="I20" s="9">
        <v>0</v>
      </c>
      <c r="J20" s="9">
        <v>0</v>
      </c>
      <c r="K20" s="9">
        <v>0</v>
      </c>
      <c r="L20" s="19">
        <v>50</v>
      </c>
      <c r="M20" s="19">
        <v>0</v>
      </c>
      <c r="N20" s="9"/>
    </row>
    <row r="21" spans="1:14">
      <c r="A21" s="382">
        <v>11</v>
      </c>
      <c r="B21" s="19" t="s">
        <v>825</v>
      </c>
      <c r="C21" s="19">
        <v>96</v>
      </c>
      <c r="D21" s="9">
        <v>0</v>
      </c>
      <c r="E21" s="9">
        <v>0</v>
      </c>
      <c r="F21" s="9">
        <v>0</v>
      </c>
      <c r="G21" s="19">
        <v>96</v>
      </c>
      <c r="H21" s="19">
        <v>96</v>
      </c>
      <c r="I21" s="9">
        <v>0</v>
      </c>
      <c r="J21" s="9">
        <v>0</v>
      </c>
      <c r="K21" s="9">
        <v>0</v>
      </c>
      <c r="L21" s="19">
        <v>96</v>
      </c>
      <c r="M21" s="19">
        <v>0</v>
      </c>
      <c r="N21" s="9"/>
    </row>
    <row r="22" spans="1:14">
      <c r="A22" s="3" t="s">
        <v>15</v>
      </c>
      <c r="B22" s="9"/>
      <c r="C22" s="9">
        <f>SUM(C11:C21)</f>
        <v>666</v>
      </c>
      <c r="D22" s="9">
        <v>0</v>
      </c>
      <c r="E22" s="9">
        <v>0</v>
      </c>
      <c r="F22" s="9">
        <v>0</v>
      </c>
      <c r="G22" s="9">
        <f>SUM(G11:G21)</f>
        <v>666</v>
      </c>
      <c r="H22" s="9">
        <f>SUM(H11:H21)</f>
        <v>666</v>
      </c>
      <c r="I22" s="9">
        <v>0</v>
      </c>
      <c r="J22" s="9">
        <v>0</v>
      </c>
      <c r="K22" s="9">
        <v>0</v>
      </c>
      <c r="L22" s="9">
        <f>SUM(L11:L21)</f>
        <v>666</v>
      </c>
      <c r="M22" s="19">
        <v>0</v>
      </c>
      <c r="N22" s="9"/>
    </row>
    <row r="23" spans="1:14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>
      <c r="A24" s="11" t="s">
        <v>7</v>
      </c>
    </row>
    <row r="25" spans="1:14">
      <c r="A25" t="s">
        <v>8</v>
      </c>
    </row>
    <row r="26" spans="1:14">
      <c r="A26" t="s">
        <v>9</v>
      </c>
      <c r="L26" s="12" t="s">
        <v>10</v>
      </c>
      <c r="M26" s="12"/>
      <c r="N26" s="12" t="s">
        <v>10</v>
      </c>
    </row>
    <row r="27" spans="1:14">
      <c r="A27" s="16" t="s">
        <v>441</v>
      </c>
      <c r="J27" s="12"/>
      <c r="K27" s="12"/>
      <c r="L27" s="12"/>
    </row>
    <row r="28" spans="1:14">
      <c r="C28" s="16" t="s">
        <v>442</v>
      </c>
      <c r="E28" s="13"/>
      <c r="F28" s="13"/>
      <c r="G28" s="13"/>
      <c r="H28" s="13"/>
      <c r="I28" s="13"/>
      <c r="J28" s="13"/>
      <c r="K28" s="13"/>
      <c r="L28" s="13"/>
      <c r="M28" s="13"/>
    </row>
    <row r="29" spans="1:14"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>
      <c r="A34" t="s">
        <v>18</v>
      </c>
      <c r="L34" s="35"/>
      <c r="M34" s="35"/>
      <c r="N34" s="35"/>
    </row>
    <row r="35" spans="1:14">
      <c r="J35" s="673" t="s">
        <v>861</v>
      </c>
      <c r="K35" s="673"/>
      <c r="L35" s="673"/>
      <c r="M35" s="673"/>
      <c r="N35" s="673"/>
    </row>
    <row r="36" spans="1:14">
      <c r="J36" s="673" t="s">
        <v>859</v>
      </c>
      <c r="K36" s="673"/>
      <c r="L36" s="673"/>
      <c r="M36" s="673"/>
      <c r="N36" s="673"/>
    </row>
  </sheetData>
  <mergeCells count="14">
    <mergeCell ref="J35:N35"/>
    <mergeCell ref="J36:N36"/>
    <mergeCell ref="M8:M9"/>
    <mergeCell ref="N8:N9"/>
    <mergeCell ref="A8:A9"/>
    <mergeCell ref="B8:B9"/>
    <mergeCell ref="C8:G8"/>
    <mergeCell ref="H8:L8"/>
    <mergeCell ref="D1:J1"/>
    <mergeCell ref="A2:N2"/>
    <mergeCell ref="A3:N3"/>
    <mergeCell ref="A5:N5"/>
    <mergeCell ref="L7:N7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69</vt:i4>
      </vt:variant>
      <vt:variant>
        <vt:lpstr>Named Ranges</vt:lpstr>
      </vt:variant>
      <vt:variant>
        <vt:i4>66</vt:i4>
      </vt:variant>
    </vt:vector>
  </HeadingPairs>
  <TitlesOfParts>
    <vt:vector size="135" baseType="lpstr">
      <vt:lpstr>First-Page</vt:lpstr>
      <vt:lpstr>Contents</vt:lpstr>
      <vt:lpstr>Sheet1</vt:lpstr>
      <vt:lpstr>AT-1-Gen_Info </vt:lpstr>
      <vt:lpstr>AT-2-S1 BUDGET</vt:lpstr>
      <vt:lpstr>AT_2A_fundflow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 DRINKING WATER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AT29_K_D</vt:lpstr>
      <vt:lpstr>AT-30_Cook-cum-Helper</vt:lpstr>
      <vt:lpstr>AT_31_Budget_provision </vt:lpstr>
      <vt:lpstr>AT32_Drought Pry Util</vt:lpstr>
      <vt:lpstr>AT-32A Drought UPry Util</vt:lpstr>
      <vt:lpstr>Sheet2</vt:lpstr>
      <vt:lpstr>'AT_17_Coverage-RBSK '!Print_Area</vt:lpstr>
      <vt:lpstr>AT_19_Impl_Agency!Print_Area</vt:lpstr>
      <vt:lpstr>'AT_20_CentralCookingagency '!Print_Area</vt:lpstr>
      <vt:lpstr>AT_28_RqmtKitchen!Print_Area</vt:lpstr>
      <vt:lpstr>AT_2A_fundflow!Print_Area</vt:lpstr>
      <vt:lpstr>'AT_31_Budget_provision '!Print_Area</vt:lpstr>
      <vt:lpstr>'AT-10 B'!Print_Area</vt:lpstr>
      <vt:lpstr>'AT-10 C'!Print_Area</vt:lpstr>
      <vt:lpstr>'AT-10 E'!Print_Area</vt:lpstr>
      <vt:lpstr>'AT-10 F DRINKING WATER'!Print_Area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 '!Print_Area</vt:lpstr>
      <vt:lpstr>'AT-21'!Print_Area</vt:lpstr>
      <vt:lpstr>'AT-22'!Print_Area</vt:lpstr>
      <vt:lpstr>'AT-23 MIS'!Print_Area</vt:lpstr>
      <vt:lpstr>'AT-24'!Print_Area</vt:lpstr>
      <vt:lpstr>AT26_NoWD!Print_Area</vt:lpstr>
      <vt:lpstr>AT26A_NoWD!Print_Area</vt:lpstr>
      <vt:lpstr>AT27_Req_FG_CA_Pry!Print_Area</vt:lpstr>
      <vt:lpstr>'AT27A_Req_FG_CA_U Pry '!Print_Area</vt:lpstr>
      <vt:lpstr>'AT27B_Req_FG_CA_N CLP'!Print_Area</vt:lpstr>
      <vt:lpstr>'AT27C_Req_FG_Drought -Pry '!Print_Area</vt:lpstr>
      <vt:lpstr>'AT27D_Req_FG_Drought -UPry '!Print_Area</vt:lpstr>
      <vt:lpstr>'AT-28A_RqmtPlinthArea'!Print_Area</vt:lpstr>
      <vt:lpstr>AT29_K_D!Print_Area</vt:lpstr>
      <vt:lpstr>'AT-2-S1 BUDGET'!Print_Area</vt:lpstr>
      <vt:lpstr>'AT-3'!Print_Area</vt:lpstr>
      <vt:lpstr>'AT-30_Cook-cum-Helper'!Print_Area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'AT-4B'!Print_Area</vt:lpstr>
      <vt:lpstr>'AT-8_Hon_CCH_Pry'!Print_Area</vt:lpstr>
      <vt:lpstr>'AT-8A_Hon_CCH_UPry'!Print_Area</vt:lpstr>
      <vt:lpstr>AT9_TA!Print_Area</vt:lpstr>
      <vt:lpstr>Contents!Print_Area</vt:lpstr>
      <vt:lpstr>'enrolment vs availed_PY'!Print_Area</vt:lpstr>
      <vt:lpstr>'enrolment vs availed_UPY'!Print_Area</vt:lpstr>
      <vt:lpstr>'First-Page'!Print_Area</vt:lpstr>
      <vt:lpstr>'Mode of cooking'!Print_Area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2018-05-14T15:32:42Z</cp:lastPrinted>
  <dcterms:created xsi:type="dcterms:W3CDTF">1996-10-14T23:33:28Z</dcterms:created>
  <dcterms:modified xsi:type="dcterms:W3CDTF">2018-05-14T15:33:12Z</dcterms:modified>
</cp:coreProperties>
</file>